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'BUF'!$A$1:$K$69</definedName>
    <definedName name="_xlnm.Print_Area" localSheetId="10">'DC10'!$A$1:$K$69</definedName>
    <definedName name="_xlnm.Print_Area" localSheetId="17">'DC12'!$A$1:$K$69</definedName>
    <definedName name="_xlnm.Print_Area" localSheetId="24">'DC13'!$A$1:$K$69</definedName>
    <definedName name="_xlnm.Print_Area" localSheetId="28">'DC14'!$A$1:$K$69</definedName>
    <definedName name="_xlnm.Print_Area" localSheetId="34">'DC15'!$A$1:$K$69</definedName>
    <definedName name="_xlnm.Print_Area" localSheetId="39">'DC44'!$A$1:$K$69</definedName>
    <definedName name="_xlnm.Print_Area" localSheetId="3">'EC101'!$A$1:$K$69</definedName>
    <definedName name="_xlnm.Print_Area" localSheetId="4">'EC102'!$A$1:$K$69</definedName>
    <definedName name="_xlnm.Print_Area" localSheetId="5">'EC104'!$A$1:$K$69</definedName>
    <definedName name="_xlnm.Print_Area" localSheetId="6">'EC105'!$A$1:$K$69</definedName>
    <definedName name="_xlnm.Print_Area" localSheetId="7">'EC106'!$A$1:$K$69</definedName>
    <definedName name="_xlnm.Print_Area" localSheetId="8">'EC108'!$A$1:$K$69</definedName>
    <definedName name="_xlnm.Print_Area" localSheetId="9">'EC109'!$A$1:$K$69</definedName>
    <definedName name="_xlnm.Print_Area" localSheetId="11">'EC121'!$A$1:$K$69</definedName>
    <definedName name="_xlnm.Print_Area" localSheetId="12">'EC122'!$A$1:$K$69</definedName>
    <definedName name="_xlnm.Print_Area" localSheetId="13">'EC123'!$A$1:$K$69</definedName>
    <definedName name="_xlnm.Print_Area" localSheetId="14">'EC124'!$A$1:$K$69</definedName>
    <definedName name="_xlnm.Print_Area" localSheetId="15">'EC126'!$A$1:$K$69</definedName>
    <definedName name="_xlnm.Print_Area" localSheetId="16">'EC129'!$A$1:$K$69</definedName>
    <definedName name="_xlnm.Print_Area" localSheetId="18">'EC131'!$A$1:$K$69</definedName>
    <definedName name="_xlnm.Print_Area" localSheetId="19">'EC135'!$A$1:$K$69</definedName>
    <definedName name="_xlnm.Print_Area" localSheetId="20">'EC136'!$A$1:$K$69</definedName>
    <definedName name="_xlnm.Print_Area" localSheetId="21">'EC137'!$A$1:$K$69</definedName>
    <definedName name="_xlnm.Print_Area" localSheetId="22">'EC138'!$A$1:$K$69</definedName>
    <definedName name="_xlnm.Print_Area" localSheetId="23">'EC139'!$A$1:$K$69</definedName>
    <definedName name="_xlnm.Print_Area" localSheetId="25">'EC141'!$A$1:$K$69</definedName>
    <definedName name="_xlnm.Print_Area" localSheetId="26">'EC142'!$A$1:$K$69</definedName>
    <definedName name="_xlnm.Print_Area" localSheetId="27">'EC145'!$A$1:$K$69</definedName>
    <definedName name="_xlnm.Print_Area" localSheetId="29">'EC153'!$A$1:$K$69</definedName>
    <definedName name="_xlnm.Print_Area" localSheetId="30">'EC154'!$A$1:$K$69</definedName>
    <definedName name="_xlnm.Print_Area" localSheetId="31">'EC155'!$A$1:$K$69</definedName>
    <definedName name="_xlnm.Print_Area" localSheetId="32">'EC156'!$A$1:$K$69</definedName>
    <definedName name="_xlnm.Print_Area" localSheetId="33">'EC157'!$A$1:$K$69</definedName>
    <definedName name="_xlnm.Print_Area" localSheetId="35">'EC441'!$A$1:$K$69</definedName>
    <definedName name="_xlnm.Print_Area" localSheetId="36">'EC442'!$A$1:$K$69</definedName>
    <definedName name="_xlnm.Print_Area" localSheetId="37">'EC443'!$A$1:$K$69</definedName>
    <definedName name="_xlnm.Print_Area" localSheetId="38">'EC444'!$A$1:$K$69</definedName>
    <definedName name="_xlnm.Print_Area" localSheetId="2">'NMA'!$A$1:$K$69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<sst xmlns="http://schemas.openxmlformats.org/spreadsheetml/2006/main" count="3520" uniqueCount="125">
  <si>
    <t>Eastern Cape: Buffalo City(BUF) - Table A1 Budget Summary for 4th Quarter ended 30 June 2019 (Figures Finalised as at 2019/11/08)</t>
  </si>
  <si>
    <t>Description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</si>
  <si>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</si>
  <si>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</si>
  <si>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</si>
  <si>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</si>
  <si>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</si>
  <si>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</si>
  <si>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</si>
  <si>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</si>
  <si>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</si>
  <si>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</si>
  <si>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</si>
  <si>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</si>
  <si>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2019/20</t>
  </si>
  <si>
    <t>Budget Year 2020/21</t>
  </si>
  <si>
    <t>Budget Year 2021/22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</si>
  <si>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</si>
  <si>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</si>
  <si>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</si>
  <si>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</si>
  <si>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</si>
  <si>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</si>
  <si>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</si>
  <si>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</si>
  <si>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</si>
  <si>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</si>
  <si>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</si>
  <si>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</si>
  <si>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</si>
  <si>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</si>
  <si>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</si>
  <si>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</si>
  <si>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</si>
  <si>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</si>
  <si>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</si>
  <si>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</si>
  <si>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</si>
  <si>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</si>
  <si>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</si>
  <si>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</si>
  <si>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</si>
  <si>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</si>
  <si>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</si>
  <si>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</si>
  <si>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</si>
  <si>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</si>
  <si>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</si>
  <si>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</si>
  <si>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</si>
  <si>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</si>
  <si>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</si>
  <si>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</si>
  <si>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</si>
  <si>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</si>
  <si>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Depreciation</t>
  </si>
  <si>
    <t>Renewal and Upgrading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</si>
  <si>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</si>
  <si>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</si>
  <si>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</si>
  <si>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</si>
  <si>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</si>
  <si>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</si>
  <si>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</si>
  <si>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</si>
  <si>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</si>
  <si>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</si>
  <si>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</si>
  <si>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</si>
  <si>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</si>
  <si>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</si>
  <si>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</si>
  <si>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</si>
  <si>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</si>
  <si>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</si>
  <si>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Eastern Cape: Nelson Mandela Bay(NMA) - Table A1 Budget Summary for 4th Quarter ended 30 June 2019 (Figures Finalised as at 2019/11/08)</t>
  </si>
  <si>
    <t>Eastern Cape: Dr Beyers Naude(EC101) - Table A1 Budget Summary for 4th Quarter ended 30 June 2019 (Figures Finalised as at 2019/11/08)</t>
  </si>
  <si>
    <t>Eastern Cape: Blue Crane Route(EC102) - Table A1 Budget Summary for 4th Quarter ended 30 June 2019 (Figures Finalised as at 2019/11/08)</t>
  </si>
  <si>
    <t>Eastern Cape: Makana(EC104) - Table A1 Budget Summary for 4th Quarter ended 30 June 2019 (Figures Finalised as at 2019/11/08)</t>
  </si>
  <si>
    <t>Eastern Cape: Ndlambe(EC105) - Table A1 Budget Summary for 4th Quarter ended 30 June 2019 (Figures Finalised as at 2019/11/08)</t>
  </si>
  <si>
    <t>Eastern Cape: Sundays River Valley(EC106) - Table A1 Budget Summary for 4th Quarter ended 30 June 2019 (Figures Finalised as at 2019/11/08)</t>
  </si>
  <si>
    <t>Eastern Cape: Kouga(EC108) - Table A1 Budget Summary for 4th Quarter ended 30 June 2019 (Figures Finalised as at 2019/11/08)</t>
  </si>
  <si>
    <t>Eastern Cape: Kou-Kamma(EC109) - Table A1 Budget Summary for 4th Quarter ended 30 June 2019 (Figures Finalised as at 2019/11/08)</t>
  </si>
  <si>
    <t>Eastern Cape: Sarah Baartman(DC10) - Table A1 Budget Summary for 4th Quarter ended 30 June 2019 (Figures Finalised as at 2019/11/08)</t>
  </si>
  <si>
    <t>Eastern Cape: Mbhashe(EC121) - Table A1 Budget Summary for 4th Quarter ended 30 June 2019 (Figures Finalised as at 2019/11/08)</t>
  </si>
  <si>
    <t>Eastern Cape: Mnquma(EC122) - Table A1 Budget Summary for 4th Quarter ended 30 June 2019 (Figures Finalised as at 2019/11/08)</t>
  </si>
  <si>
    <t>Eastern Cape: Great Kei(EC123) - Table A1 Budget Summary for 4th Quarter ended 30 June 2019 (Figures Finalised as at 2019/11/08)</t>
  </si>
  <si>
    <t>Eastern Cape: Amahlathi(EC124) - Table A1 Budget Summary for 4th Quarter ended 30 June 2019 (Figures Finalised as at 2019/11/08)</t>
  </si>
  <si>
    <t>Eastern Cape: Ngqushwa(EC126) - Table A1 Budget Summary for 4th Quarter ended 30 June 2019 (Figures Finalised as at 2019/11/08)</t>
  </si>
  <si>
    <t>Eastern Cape: Raymond Mhlaba(EC129) - Table A1 Budget Summary for 4th Quarter ended 30 June 2019 (Figures Finalised as at 2019/11/08)</t>
  </si>
  <si>
    <t>Eastern Cape: Amathole(DC12) - Table A1 Budget Summary for 4th Quarter ended 30 June 2019 (Figures Finalised as at 2019/11/08)</t>
  </si>
  <si>
    <t>Eastern Cape: Inxuba Yethemba(EC131) - Table A1 Budget Summary for 4th Quarter ended 30 June 2019 (Figures Finalised as at 2019/11/08)</t>
  </si>
  <si>
    <t>Eastern Cape: Intsika Yethu(EC135) - Table A1 Budget Summary for 4th Quarter ended 30 June 2019 (Figures Finalised as at 2019/11/08)</t>
  </si>
  <si>
    <t>Eastern Cape: Emalahleni (EC)(EC136) - Table A1 Budget Summary for 4th Quarter ended 30 June 2019 (Figures Finalised as at 2019/11/08)</t>
  </si>
  <si>
    <t>Eastern Cape: Engcobo(EC137) - Table A1 Budget Summary for 4th Quarter ended 30 June 2019 (Figures Finalised as at 2019/11/08)</t>
  </si>
  <si>
    <t>Eastern Cape: Sakhisizwe(EC138) - Table A1 Budget Summary for 4th Quarter ended 30 June 2019 (Figures Finalised as at 2019/11/08)</t>
  </si>
  <si>
    <t>Eastern Cape: Enoch Mgijima(EC139) - Table A1 Budget Summary for 4th Quarter ended 30 June 2019 (Figures Finalised as at 2019/11/08)</t>
  </si>
  <si>
    <t>Eastern Cape: Chris Hani(DC13) - Table A1 Budget Summary for 4th Quarter ended 30 June 2019 (Figures Finalised as at 2019/11/08)</t>
  </si>
  <si>
    <t>Eastern Cape: Elundini(EC141) - Table A1 Budget Summary for 4th Quarter ended 30 June 2019 (Figures Finalised as at 2019/11/08)</t>
  </si>
  <si>
    <t>Eastern Cape: Senqu(EC142) - Table A1 Budget Summary for 4th Quarter ended 30 June 2019 (Figures Finalised as at 2019/11/08)</t>
  </si>
  <si>
    <t>Eastern Cape: Walter Sisulu(EC145) - Table A1 Budget Summary for 4th Quarter ended 30 June 2019 (Figures Finalised as at 2019/11/08)</t>
  </si>
  <si>
    <t>Eastern Cape: Joe Gqabi(DC14) - Table A1 Budget Summary for 4th Quarter ended 30 June 2019 (Figures Finalised as at 2019/11/08)</t>
  </si>
  <si>
    <t>Eastern Cape: Ngquza Hills(EC153) - Table A1 Budget Summary for 4th Quarter ended 30 June 2019 (Figures Finalised as at 2019/11/08)</t>
  </si>
  <si>
    <t>Eastern Cape: Port St Johns(EC154) - Table A1 Budget Summary for 4th Quarter ended 30 June 2019 (Figures Finalised as at 2019/11/08)</t>
  </si>
  <si>
    <t>Eastern Cape: Nyandeni(EC155) - Table A1 Budget Summary for 4th Quarter ended 30 June 2019 (Figures Finalised as at 2019/11/08)</t>
  </si>
  <si>
    <t>Eastern Cape: Mhlontlo(EC156) - Table A1 Budget Summary for 4th Quarter ended 30 June 2019 (Figures Finalised as at 2019/11/08)</t>
  </si>
  <si>
    <t>Eastern Cape: King Sabata Dalindyebo(EC157) - Table A1 Budget Summary for 4th Quarter ended 30 June 2019 (Figures Finalised as at 2019/11/08)</t>
  </si>
  <si>
    <t>Eastern Cape: O R Tambo(DC15) - Table A1 Budget Summary for 4th Quarter ended 30 June 2019 (Figures Finalised as at 2019/11/08)</t>
  </si>
  <si>
    <t>Eastern Cape: Matatiele(EC441) - Table A1 Budget Summary for 4th Quarter ended 30 June 2019 (Figures Finalised as at 2019/11/08)</t>
  </si>
  <si>
    <t>Eastern Cape: Umzimvubu(EC442) - Table A1 Budget Summary for 4th Quarter ended 30 June 2019 (Figures Finalised as at 2019/11/08)</t>
  </si>
  <si>
    <t>Eastern Cape: Mbizana(EC443) - Table A1 Budget Summary for 4th Quarter ended 30 June 2019 (Figures Finalised as at 2019/11/08)</t>
  </si>
  <si>
    <t>Eastern Cape: Ntabankulu(EC444) - Table A1 Budget Summary for 4th Quarter ended 30 June 2019 (Figures Finalised as at 2019/11/08)</t>
  </si>
  <si>
    <t>Eastern Cape: Alfred Nzo(DC44) - Table A1 Budget Summary for 4th Quarter ended 30 June 2019 (Figures Finalised as at 2019/11/08)</t>
  </si>
  <si>
    <t>Summary - Table A1 Budget Summary for 4th Quarter ended 30 June 2019 (Figures Finalised as at 2019/11/08)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</si>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</sst>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,_);_(* \(#,##0,,\);_(* &quot;–&quot;?_);_(@_)"/>
    <numFmt numFmtId="178" formatCode="_(* #,##0,_);_(* \(#,##0,\);_(* &quot;–&quot;?_);_(@_)"/>
    <numFmt numFmtId="179" formatCode="_ * #,##0_ ;_ * \-#,##0_ ;_ * &quot;-&quot;??_ ;_ @_ "/>
    <numFmt numFmtId="180" formatCode="0.0%;[Red]\(0.0%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176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5" fillId="0" borderId="0" xfId="59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24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81" fontId="3" fillId="0" borderId="26" xfId="0" applyNumberFormat="1" applyFont="1" applyFill="1" applyBorder="1" applyAlignment="1" applyProtection="1">
      <alignment vertical="top"/>
      <protection/>
    </xf>
    <xf numFmtId="181" fontId="3" fillId="0" borderId="27" xfId="0" applyNumberFormat="1" applyFont="1" applyFill="1" applyBorder="1" applyAlignment="1" applyProtection="1">
      <alignment vertical="top"/>
      <protection/>
    </xf>
    <xf numFmtId="181" fontId="3" fillId="0" borderId="28" xfId="0" applyNumberFormat="1" applyFont="1" applyFill="1" applyBorder="1" applyAlignment="1" applyProtection="1">
      <alignment vertical="top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1" fontId="5" fillId="0" borderId="24" xfId="0" applyNumberFormat="1" applyFont="1" applyFill="1" applyBorder="1" applyAlignment="1" applyProtection="1">
      <alignment horizontal="left" vertical="top" wrapText="1"/>
      <protection/>
    </xf>
    <xf numFmtId="181" fontId="5" fillId="0" borderId="10" xfId="0" applyNumberFormat="1" applyFont="1" applyFill="1" applyBorder="1" applyAlignment="1" applyProtection="1">
      <alignment horizontal="left" vertical="top" wrapText="1"/>
      <protection/>
    </xf>
    <xf numFmtId="181" fontId="5" fillId="0" borderId="23" xfId="0" applyNumberFormat="1" applyFont="1" applyFill="1" applyBorder="1" applyAlignment="1" applyProtection="1">
      <alignment horizontal="left" vertical="top" wrapText="1"/>
      <protection/>
    </xf>
    <xf numFmtId="181" fontId="5" fillId="0" borderId="25" xfId="0" applyNumberFormat="1" applyFont="1" applyFill="1" applyBorder="1" applyAlignment="1" applyProtection="1">
      <alignment horizontal="left" vertical="top" wrapText="1"/>
      <protection/>
    </xf>
    <xf numFmtId="181" fontId="5" fillId="0" borderId="0" xfId="0" applyNumberFormat="1" applyFont="1" applyFill="1" applyBorder="1" applyAlignment="1" applyProtection="1">
      <alignment horizontal="left" vertical="top" wrapText="1"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1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81" fontId="3" fillId="0" borderId="32" xfId="0" applyNumberFormat="1" applyFont="1" applyFill="1" applyBorder="1" applyAlignment="1" applyProtection="1">
      <alignment vertical="top"/>
      <protection/>
    </xf>
    <xf numFmtId="181" fontId="3" fillId="0" borderId="33" xfId="0" applyNumberFormat="1" applyFont="1" applyFill="1" applyBorder="1" applyAlignment="1" applyProtection="1">
      <alignment vertical="top"/>
      <protection/>
    </xf>
    <xf numFmtId="181" fontId="3" fillId="0" borderId="34" xfId="0" applyNumberFormat="1" applyFont="1" applyFill="1" applyBorder="1" applyAlignment="1" applyProtection="1">
      <alignment vertical="top"/>
      <protection/>
    </xf>
    <xf numFmtId="181" fontId="3" fillId="0" borderId="35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81" fontId="5" fillId="0" borderId="41" xfId="0" applyNumberFormat="1" applyFont="1" applyBorder="1" applyAlignment="1" applyProtection="1">
      <alignment/>
      <protection/>
    </xf>
    <xf numFmtId="181" fontId="5" fillId="0" borderId="42" xfId="0" applyNumberFormat="1" applyFont="1" applyBorder="1" applyAlignment="1" applyProtection="1">
      <alignment/>
      <protection/>
    </xf>
    <xf numFmtId="181" fontId="5" fillId="0" borderId="43" xfId="0" applyNumberFormat="1" applyFont="1" applyBorder="1" applyAlignment="1" applyProtection="1">
      <alignment/>
      <protection/>
    </xf>
    <xf numFmtId="181" fontId="5" fillId="0" borderId="44" xfId="0" applyNumberFormat="1" applyFont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17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22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113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3175814395</v>
      </c>
      <c r="C5" s="6">
        <v>3504966044</v>
      </c>
      <c r="D5" s="23">
        <v>3507124600</v>
      </c>
      <c r="E5" s="24">
        <v>2687162112</v>
      </c>
      <c r="F5" s="6">
        <v>4829090311</v>
      </c>
      <c r="G5" s="25">
        <v>4829090311</v>
      </c>
      <c r="H5" s="26">
        <v>4576314899</v>
      </c>
      <c r="I5" s="24">
        <v>5294234350</v>
      </c>
      <c r="J5" s="6">
        <v>5634693874</v>
      </c>
      <c r="K5" s="25">
        <v>6006195481</v>
      </c>
    </row>
    <row r="6" spans="1:11" ht="12.75">
      <c r="A6" s="22" t="s">
        <v>19</v>
      </c>
      <c r="B6" s="6">
        <v>10863849625</v>
      </c>
      <c r="C6" s="6">
        <v>10074270490</v>
      </c>
      <c r="D6" s="23">
        <v>10944557508</v>
      </c>
      <c r="E6" s="24">
        <v>4129548096</v>
      </c>
      <c r="F6" s="6">
        <v>12067542263</v>
      </c>
      <c r="G6" s="25">
        <v>12067542263</v>
      </c>
      <c r="H6" s="26">
        <v>11043091927</v>
      </c>
      <c r="I6" s="24">
        <v>23055773969</v>
      </c>
      <c r="J6" s="6">
        <v>14548570213</v>
      </c>
      <c r="K6" s="25">
        <v>15828435366</v>
      </c>
    </row>
    <row r="7" spans="1:11" ht="12.75">
      <c r="A7" s="22" t="s">
        <v>20</v>
      </c>
      <c r="B7" s="6">
        <v>496590384</v>
      </c>
      <c r="C7" s="6">
        <v>526777212</v>
      </c>
      <c r="D7" s="23">
        <v>491766426</v>
      </c>
      <c r="E7" s="24">
        <v>316741770</v>
      </c>
      <c r="F7" s="6">
        <v>565198095</v>
      </c>
      <c r="G7" s="25">
        <v>565198095</v>
      </c>
      <c r="H7" s="26">
        <v>530730997</v>
      </c>
      <c r="I7" s="24">
        <v>558409973</v>
      </c>
      <c r="J7" s="6">
        <v>606576588</v>
      </c>
      <c r="K7" s="25">
        <v>609957155</v>
      </c>
    </row>
    <row r="8" spans="1:11" ht="12.75">
      <c r="A8" s="22" t="s">
        <v>21</v>
      </c>
      <c r="B8" s="6">
        <v>8941546065</v>
      </c>
      <c r="C8" s="6">
        <v>9609048202</v>
      </c>
      <c r="D8" s="23">
        <v>6935456102</v>
      </c>
      <c r="E8" s="24">
        <v>8154719877</v>
      </c>
      <c r="F8" s="6">
        <v>9998368392</v>
      </c>
      <c r="G8" s="25">
        <v>9998368392</v>
      </c>
      <c r="H8" s="26">
        <v>8741148599</v>
      </c>
      <c r="I8" s="24">
        <v>10472431685</v>
      </c>
      <c r="J8" s="6">
        <v>10949541473</v>
      </c>
      <c r="K8" s="25">
        <v>11647379298</v>
      </c>
    </row>
    <row r="9" spans="1:11" ht="12.75">
      <c r="A9" s="22" t="s">
        <v>22</v>
      </c>
      <c r="B9" s="6">
        <v>2633063059</v>
      </c>
      <c r="C9" s="6">
        <v>2496540790</v>
      </c>
      <c r="D9" s="23">
        <v>74553880</v>
      </c>
      <c r="E9" s="24">
        <v>2767540533</v>
      </c>
      <c r="F9" s="6">
        <v>3971539183</v>
      </c>
      <c r="G9" s="25">
        <v>3971539183</v>
      </c>
      <c r="H9" s="26">
        <v>3032817626</v>
      </c>
      <c r="I9" s="24">
        <v>4481012975</v>
      </c>
      <c r="J9" s="6">
        <v>4686246477</v>
      </c>
      <c r="K9" s="25">
        <v>4951613726</v>
      </c>
    </row>
    <row r="10" spans="1:11" ht="20.25">
      <c r="A10" s="27" t="s">
        <v>114</v>
      </c>
      <c r="B10" s="28">
        <f>SUM(B5:B9)</f>
        <v>26110863528</v>
      </c>
      <c r="C10" s="29">
        <f aca="true" t="shared" si="0" ref="C10:K10">SUM(C5:C9)</f>
        <v>26211602738</v>
      </c>
      <c r="D10" s="30">
        <f t="shared" si="0"/>
        <v>21953458516</v>
      </c>
      <c r="E10" s="28">
        <f t="shared" si="0"/>
        <v>18055712388</v>
      </c>
      <c r="F10" s="29">
        <f t="shared" si="0"/>
        <v>31431738244</v>
      </c>
      <c r="G10" s="31">
        <f t="shared" si="0"/>
        <v>31431738244</v>
      </c>
      <c r="H10" s="32">
        <f t="shared" si="0"/>
        <v>27924104048</v>
      </c>
      <c r="I10" s="28">
        <f t="shared" si="0"/>
        <v>43861862952</v>
      </c>
      <c r="J10" s="29">
        <f t="shared" si="0"/>
        <v>36425628625</v>
      </c>
      <c r="K10" s="31">
        <f t="shared" si="0"/>
        <v>39043581026</v>
      </c>
    </row>
    <row r="11" spans="1:11" ht="12.75">
      <c r="A11" s="22" t="s">
        <v>23</v>
      </c>
      <c r="B11" s="6">
        <v>7833289083</v>
      </c>
      <c r="C11" s="6">
        <v>9698221869</v>
      </c>
      <c r="D11" s="23">
        <v>7533614394</v>
      </c>
      <c r="E11" s="24">
        <v>10673585985</v>
      </c>
      <c r="F11" s="6">
        <v>12052243535</v>
      </c>
      <c r="G11" s="25">
        <v>12052243535</v>
      </c>
      <c r="H11" s="26">
        <v>9937814547</v>
      </c>
      <c r="I11" s="24">
        <v>12249644845</v>
      </c>
      <c r="J11" s="6">
        <v>13097358851</v>
      </c>
      <c r="K11" s="25">
        <v>14135519519</v>
      </c>
    </row>
    <row r="12" spans="1:11" ht="12.75">
      <c r="A12" s="22" t="s">
        <v>24</v>
      </c>
      <c r="B12" s="6">
        <v>504447058</v>
      </c>
      <c r="C12" s="6">
        <v>565839180</v>
      </c>
      <c r="D12" s="23">
        <v>377208821</v>
      </c>
      <c r="E12" s="24">
        <v>684718085</v>
      </c>
      <c r="F12" s="6">
        <v>693727136</v>
      </c>
      <c r="G12" s="25">
        <v>693727136</v>
      </c>
      <c r="H12" s="26">
        <v>567216846</v>
      </c>
      <c r="I12" s="24">
        <v>700123641</v>
      </c>
      <c r="J12" s="6">
        <v>744451319</v>
      </c>
      <c r="K12" s="25">
        <v>788977495</v>
      </c>
    </row>
    <row r="13" spans="1:11" ht="12.75">
      <c r="A13" s="22" t="s">
        <v>115</v>
      </c>
      <c r="B13" s="6">
        <v>3668246265</v>
      </c>
      <c r="C13" s="6">
        <v>2962231759</v>
      </c>
      <c r="D13" s="23">
        <v>2573950645</v>
      </c>
      <c r="E13" s="24">
        <v>3285710332</v>
      </c>
      <c r="F13" s="6">
        <v>2684133648</v>
      </c>
      <c r="G13" s="25">
        <v>2684133648</v>
      </c>
      <c r="H13" s="26">
        <v>4168244369</v>
      </c>
      <c r="I13" s="24">
        <v>3495194226</v>
      </c>
      <c r="J13" s="6">
        <v>3754162415</v>
      </c>
      <c r="K13" s="25">
        <v>4005301675</v>
      </c>
    </row>
    <row r="14" spans="1:11" ht="12.75">
      <c r="A14" s="22" t="s">
        <v>25</v>
      </c>
      <c r="B14" s="6">
        <v>342416908</v>
      </c>
      <c r="C14" s="6">
        <v>386332637</v>
      </c>
      <c r="D14" s="23">
        <v>247056292</v>
      </c>
      <c r="E14" s="24">
        <v>269684083</v>
      </c>
      <c r="F14" s="6">
        <v>286593218</v>
      </c>
      <c r="G14" s="25">
        <v>286593218</v>
      </c>
      <c r="H14" s="26">
        <v>253265169</v>
      </c>
      <c r="I14" s="24">
        <v>298095095</v>
      </c>
      <c r="J14" s="6">
        <v>344429734</v>
      </c>
      <c r="K14" s="25">
        <v>383266892</v>
      </c>
    </row>
    <row r="15" spans="1:11" ht="12.75">
      <c r="A15" s="22" t="s">
        <v>26</v>
      </c>
      <c r="B15" s="6">
        <v>6186000408</v>
      </c>
      <c r="C15" s="6">
        <v>6502373034</v>
      </c>
      <c r="D15" s="23">
        <v>5757556128</v>
      </c>
      <c r="E15" s="24">
        <v>4159037046</v>
      </c>
      <c r="F15" s="6">
        <v>7181391981</v>
      </c>
      <c r="G15" s="25">
        <v>7181391981</v>
      </c>
      <c r="H15" s="26">
        <v>6167118721</v>
      </c>
      <c r="I15" s="24">
        <v>7950485184</v>
      </c>
      <c r="J15" s="6">
        <v>8598480218</v>
      </c>
      <c r="K15" s="25">
        <v>9226878737</v>
      </c>
    </row>
    <row r="16" spans="1:11" ht="12.75">
      <c r="A16" s="22" t="s">
        <v>21</v>
      </c>
      <c r="B16" s="6">
        <v>854117155</v>
      </c>
      <c r="C16" s="6">
        <v>912480345</v>
      </c>
      <c r="D16" s="23">
        <v>202406200</v>
      </c>
      <c r="E16" s="24">
        <v>296103786</v>
      </c>
      <c r="F16" s="6">
        <v>416028511</v>
      </c>
      <c r="G16" s="25">
        <v>416028511</v>
      </c>
      <c r="H16" s="26">
        <v>291984386</v>
      </c>
      <c r="I16" s="24">
        <v>374995522</v>
      </c>
      <c r="J16" s="6">
        <v>387724106</v>
      </c>
      <c r="K16" s="25">
        <v>405757845</v>
      </c>
    </row>
    <row r="17" spans="1:11" ht="12.75">
      <c r="A17" s="22" t="s">
        <v>27</v>
      </c>
      <c r="B17" s="6">
        <v>7744568260</v>
      </c>
      <c r="C17" s="6">
        <v>8389943013</v>
      </c>
      <c r="D17" s="23">
        <v>7142160268</v>
      </c>
      <c r="E17" s="24">
        <v>7477363490</v>
      </c>
      <c r="F17" s="6">
        <v>10114415379</v>
      </c>
      <c r="G17" s="25">
        <v>10114415379</v>
      </c>
      <c r="H17" s="26">
        <v>8031415662</v>
      </c>
      <c r="I17" s="24">
        <v>10399857627</v>
      </c>
      <c r="J17" s="6">
        <v>10835699703</v>
      </c>
      <c r="K17" s="25">
        <v>11079822294</v>
      </c>
    </row>
    <row r="18" spans="1:11" ht="12.75">
      <c r="A18" s="33" t="s">
        <v>28</v>
      </c>
      <c r="B18" s="34">
        <f>SUM(B11:B17)</f>
        <v>27133085137</v>
      </c>
      <c r="C18" s="35">
        <f aca="true" t="shared" si="1" ref="C18:K18">SUM(C11:C17)</f>
        <v>29417421837</v>
      </c>
      <c r="D18" s="36">
        <f t="shared" si="1"/>
        <v>23833952748</v>
      </c>
      <c r="E18" s="34">
        <f t="shared" si="1"/>
        <v>26846202807</v>
      </c>
      <c r="F18" s="35">
        <f t="shared" si="1"/>
        <v>33428533408</v>
      </c>
      <c r="G18" s="37">
        <f t="shared" si="1"/>
        <v>33428533408</v>
      </c>
      <c r="H18" s="38">
        <f t="shared" si="1"/>
        <v>29417059700</v>
      </c>
      <c r="I18" s="34">
        <f t="shared" si="1"/>
        <v>35468396140</v>
      </c>
      <c r="J18" s="35">
        <f t="shared" si="1"/>
        <v>37762306346</v>
      </c>
      <c r="K18" s="37">
        <f t="shared" si="1"/>
        <v>40025524457</v>
      </c>
    </row>
    <row r="19" spans="1:11" ht="12.75">
      <c r="A19" s="33" t="s">
        <v>29</v>
      </c>
      <c r="B19" s="39">
        <f>+B10-B18</f>
        <v>-1022221609</v>
      </c>
      <c r="C19" s="40">
        <f aca="true" t="shared" si="2" ref="C19:K19">+C10-C18</f>
        <v>-3205819099</v>
      </c>
      <c r="D19" s="41">
        <f t="shared" si="2"/>
        <v>-1880494232</v>
      </c>
      <c r="E19" s="39">
        <f t="shared" si="2"/>
        <v>-8790490419</v>
      </c>
      <c r="F19" s="40">
        <f t="shared" si="2"/>
        <v>-1996795164</v>
      </c>
      <c r="G19" s="42">
        <f t="shared" si="2"/>
        <v>-1996795164</v>
      </c>
      <c r="H19" s="43">
        <f t="shared" si="2"/>
        <v>-1492955652</v>
      </c>
      <c r="I19" s="39">
        <f t="shared" si="2"/>
        <v>8393466812</v>
      </c>
      <c r="J19" s="40">
        <f t="shared" si="2"/>
        <v>-1336677721</v>
      </c>
      <c r="K19" s="42">
        <f t="shared" si="2"/>
        <v>-981943431</v>
      </c>
    </row>
    <row r="20" spans="1:11" ht="20.25">
      <c r="A20" s="44" t="s">
        <v>30</v>
      </c>
      <c r="B20" s="45">
        <v>4571954506</v>
      </c>
      <c r="C20" s="46">
        <v>6167069296</v>
      </c>
      <c r="D20" s="47">
        <v>4677305909</v>
      </c>
      <c r="E20" s="45">
        <v>5262244886</v>
      </c>
      <c r="F20" s="46">
        <v>7568711159</v>
      </c>
      <c r="G20" s="48">
        <v>7568711159</v>
      </c>
      <c r="H20" s="49">
        <v>4569019074</v>
      </c>
      <c r="I20" s="45">
        <v>6561061658</v>
      </c>
      <c r="J20" s="46">
        <v>6728330066</v>
      </c>
      <c r="K20" s="48">
        <v>7312438033</v>
      </c>
    </row>
    <row r="21" spans="1:11" ht="12.75">
      <c r="A21" s="22" t="s">
        <v>116</v>
      </c>
      <c r="B21" s="50">
        <v>51835177</v>
      </c>
      <c r="C21" s="51">
        <v>36664</v>
      </c>
      <c r="D21" s="52">
        <v>401250475</v>
      </c>
      <c r="E21" s="50">
        <v>69745901</v>
      </c>
      <c r="F21" s="51">
        <v>226327891</v>
      </c>
      <c r="G21" s="53">
        <v>226327891</v>
      </c>
      <c r="H21" s="54">
        <v>274807340</v>
      </c>
      <c r="I21" s="50">
        <v>121892020</v>
      </c>
      <c r="J21" s="51">
        <v>128514385</v>
      </c>
      <c r="K21" s="53">
        <v>135359456</v>
      </c>
    </row>
    <row r="22" spans="1:11" ht="12.75">
      <c r="A22" s="55" t="s">
        <v>117</v>
      </c>
      <c r="B22" s="56">
        <f>SUM(B19:B21)</f>
        <v>3601568074</v>
      </c>
      <c r="C22" s="57">
        <f aca="true" t="shared" si="3" ref="C22:K22">SUM(C19:C21)</f>
        <v>2961286861</v>
      </c>
      <c r="D22" s="58">
        <f t="shared" si="3"/>
        <v>3198062152</v>
      </c>
      <c r="E22" s="56">
        <f t="shared" si="3"/>
        <v>-3458499632</v>
      </c>
      <c r="F22" s="57">
        <f t="shared" si="3"/>
        <v>5798243886</v>
      </c>
      <c r="G22" s="59">
        <f t="shared" si="3"/>
        <v>5798243886</v>
      </c>
      <c r="H22" s="60">
        <f t="shared" si="3"/>
        <v>3350870762</v>
      </c>
      <c r="I22" s="56">
        <f t="shared" si="3"/>
        <v>15076420490</v>
      </c>
      <c r="J22" s="57">
        <f t="shared" si="3"/>
        <v>5520166730</v>
      </c>
      <c r="K22" s="59">
        <f t="shared" si="3"/>
        <v>6465854058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3601568074</v>
      </c>
      <c r="C24" s="40">
        <f aca="true" t="shared" si="4" ref="C24:K24">SUM(C22:C23)</f>
        <v>2961286861</v>
      </c>
      <c r="D24" s="41">
        <f t="shared" si="4"/>
        <v>3198062152</v>
      </c>
      <c r="E24" s="39">
        <f t="shared" si="4"/>
        <v>-3458499632</v>
      </c>
      <c r="F24" s="40">
        <f t="shared" si="4"/>
        <v>5798243886</v>
      </c>
      <c r="G24" s="42">
        <f t="shared" si="4"/>
        <v>5798243886</v>
      </c>
      <c r="H24" s="43">
        <f t="shared" si="4"/>
        <v>3350870762</v>
      </c>
      <c r="I24" s="39">
        <f t="shared" si="4"/>
        <v>15076420490</v>
      </c>
      <c r="J24" s="40">
        <f t="shared" si="4"/>
        <v>5520166730</v>
      </c>
      <c r="K24" s="42">
        <f t="shared" si="4"/>
        <v>6465854058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6375004104</v>
      </c>
      <c r="C27" s="7">
        <v>6986699712</v>
      </c>
      <c r="D27" s="69">
        <v>-2801449526</v>
      </c>
      <c r="E27" s="70">
        <v>9756073280</v>
      </c>
      <c r="F27" s="7">
        <v>12765137166</v>
      </c>
      <c r="G27" s="71">
        <v>12765137166</v>
      </c>
      <c r="H27" s="72">
        <v>3725907272</v>
      </c>
      <c r="I27" s="70">
        <v>8643260554</v>
      </c>
      <c r="J27" s="7">
        <v>8782881801</v>
      </c>
      <c r="K27" s="71">
        <v>8958418010</v>
      </c>
    </row>
    <row r="28" spans="1:11" ht="12.75">
      <c r="A28" s="73" t="s">
        <v>34</v>
      </c>
      <c r="B28" s="6">
        <v>5027246351</v>
      </c>
      <c r="C28" s="6">
        <v>5711674937</v>
      </c>
      <c r="D28" s="23">
        <v>2271399443</v>
      </c>
      <c r="E28" s="24">
        <v>7055062153</v>
      </c>
      <c r="F28" s="6">
        <v>7741487190</v>
      </c>
      <c r="G28" s="25">
        <v>7741487190</v>
      </c>
      <c r="H28" s="26">
        <v>4676594651</v>
      </c>
      <c r="I28" s="24">
        <v>6349187914</v>
      </c>
      <c r="J28" s="6">
        <v>6194699197</v>
      </c>
      <c r="K28" s="25">
        <v>6572368813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20367443</v>
      </c>
      <c r="C30" s="6">
        <v>28653227</v>
      </c>
      <c r="D30" s="23">
        <v>-4676224</v>
      </c>
      <c r="E30" s="24">
        <v>221587366</v>
      </c>
      <c r="F30" s="6">
        <v>231354701</v>
      </c>
      <c r="G30" s="25">
        <v>231354701</v>
      </c>
      <c r="H30" s="26">
        <v>553385</v>
      </c>
      <c r="I30" s="24">
        <v>460466654</v>
      </c>
      <c r="J30" s="6">
        <v>548221305</v>
      </c>
      <c r="K30" s="25">
        <v>463236412</v>
      </c>
    </row>
    <row r="31" spans="1:11" ht="12.75">
      <c r="A31" s="22" t="s">
        <v>36</v>
      </c>
      <c r="B31" s="6">
        <v>1327390306</v>
      </c>
      <c r="C31" s="6">
        <v>1246371547</v>
      </c>
      <c r="D31" s="23">
        <v>-11210497</v>
      </c>
      <c r="E31" s="24">
        <v>706270362</v>
      </c>
      <c r="F31" s="6">
        <v>1542496241</v>
      </c>
      <c r="G31" s="25">
        <v>1542496241</v>
      </c>
      <c r="H31" s="26">
        <v>797596555</v>
      </c>
      <c r="I31" s="24">
        <v>1736633574</v>
      </c>
      <c r="J31" s="6">
        <v>1268995378</v>
      </c>
      <c r="K31" s="25">
        <v>1254957539</v>
      </c>
    </row>
    <row r="32" spans="1:11" ht="12.75">
      <c r="A32" s="33" t="s">
        <v>37</v>
      </c>
      <c r="B32" s="7">
        <f>SUM(B28:B31)</f>
        <v>6375004100</v>
      </c>
      <c r="C32" s="7">
        <f aca="true" t="shared" si="5" ref="C32:K32">SUM(C28:C31)</f>
        <v>6986699711</v>
      </c>
      <c r="D32" s="69">
        <f t="shared" si="5"/>
        <v>2255512722</v>
      </c>
      <c r="E32" s="70">
        <f t="shared" si="5"/>
        <v>7982919881</v>
      </c>
      <c r="F32" s="7">
        <f t="shared" si="5"/>
        <v>9515338132</v>
      </c>
      <c r="G32" s="71">
        <f t="shared" si="5"/>
        <v>9515338132</v>
      </c>
      <c r="H32" s="72">
        <f t="shared" si="5"/>
        <v>5474744591</v>
      </c>
      <c r="I32" s="70">
        <f t="shared" si="5"/>
        <v>8546288142</v>
      </c>
      <c r="J32" s="7">
        <f t="shared" si="5"/>
        <v>8011915880</v>
      </c>
      <c r="K32" s="71">
        <f t="shared" si="5"/>
        <v>8290562764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11106355875</v>
      </c>
      <c r="C35" s="6">
        <v>11037268984</v>
      </c>
      <c r="D35" s="23">
        <v>15272870049</v>
      </c>
      <c r="E35" s="24">
        <v>2812646795</v>
      </c>
      <c r="F35" s="6">
        <v>2763340381</v>
      </c>
      <c r="G35" s="25">
        <v>2763340381</v>
      </c>
      <c r="H35" s="26">
        <v>12418641461</v>
      </c>
      <c r="I35" s="24">
        <v>8432764961</v>
      </c>
      <c r="J35" s="6">
        <v>9290085854</v>
      </c>
      <c r="K35" s="25">
        <v>10625541157</v>
      </c>
    </row>
    <row r="36" spans="1:11" ht="12.75">
      <c r="A36" s="22" t="s">
        <v>40</v>
      </c>
      <c r="B36" s="6">
        <v>65361430351</v>
      </c>
      <c r="C36" s="6">
        <v>76092191090</v>
      </c>
      <c r="D36" s="23">
        <v>51744039244</v>
      </c>
      <c r="E36" s="24">
        <v>22901083655</v>
      </c>
      <c r="F36" s="6">
        <v>24293552998</v>
      </c>
      <c r="G36" s="25">
        <v>24293552998</v>
      </c>
      <c r="H36" s="26">
        <v>49018678399</v>
      </c>
      <c r="I36" s="24">
        <v>67921742479</v>
      </c>
      <c r="J36" s="6">
        <v>66367215957</v>
      </c>
      <c r="K36" s="25">
        <v>69778290499</v>
      </c>
    </row>
    <row r="37" spans="1:11" ht="12.75">
      <c r="A37" s="22" t="s">
        <v>41</v>
      </c>
      <c r="B37" s="6">
        <v>7122908099</v>
      </c>
      <c r="C37" s="6">
        <v>7778461032</v>
      </c>
      <c r="D37" s="23">
        <v>11639954902</v>
      </c>
      <c r="E37" s="24">
        <v>1946942915</v>
      </c>
      <c r="F37" s="6">
        <v>1134189120</v>
      </c>
      <c r="G37" s="25">
        <v>1134189120</v>
      </c>
      <c r="H37" s="26">
        <v>8766411328</v>
      </c>
      <c r="I37" s="24">
        <v>147227525</v>
      </c>
      <c r="J37" s="6">
        <v>318555142</v>
      </c>
      <c r="K37" s="25">
        <v>98640431</v>
      </c>
    </row>
    <row r="38" spans="1:11" ht="12.75">
      <c r="A38" s="22" t="s">
        <v>42</v>
      </c>
      <c r="B38" s="6">
        <v>5643386683</v>
      </c>
      <c r="C38" s="6">
        <v>6263454434</v>
      </c>
      <c r="D38" s="23">
        <v>5131942119</v>
      </c>
      <c r="E38" s="24">
        <v>362242813</v>
      </c>
      <c r="F38" s="6">
        <v>1541380487</v>
      </c>
      <c r="G38" s="25">
        <v>1541380487</v>
      </c>
      <c r="H38" s="26">
        <v>4428216906</v>
      </c>
      <c r="I38" s="24">
        <v>-1024490220</v>
      </c>
      <c r="J38" s="6">
        <v>-1725340118</v>
      </c>
      <c r="K38" s="25">
        <v>-1784989127</v>
      </c>
    </row>
    <row r="39" spans="1:11" ht="12.75">
      <c r="A39" s="22" t="s">
        <v>43</v>
      </c>
      <c r="B39" s="6">
        <v>63701491444</v>
      </c>
      <c r="C39" s="6">
        <v>73087544610</v>
      </c>
      <c r="D39" s="23">
        <v>47046397183</v>
      </c>
      <c r="E39" s="24">
        <v>-8979948541</v>
      </c>
      <c r="F39" s="6">
        <v>17487793806</v>
      </c>
      <c r="G39" s="25">
        <v>17487793806</v>
      </c>
      <c r="H39" s="26">
        <v>45557752668</v>
      </c>
      <c r="I39" s="24">
        <v>74879732117</v>
      </c>
      <c r="J39" s="6">
        <v>74717636523</v>
      </c>
      <c r="K39" s="25">
        <v>79286994419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8290026003</v>
      </c>
      <c r="C42" s="6">
        <v>5777233454</v>
      </c>
      <c r="D42" s="23">
        <v>-15166570206</v>
      </c>
      <c r="E42" s="24">
        <v>-15291531378</v>
      </c>
      <c r="F42" s="6">
        <v>-27116924589</v>
      </c>
      <c r="G42" s="25">
        <v>-27116924589</v>
      </c>
      <c r="H42" s="26">
        <v>-17999623289</v>
      </c>
      <c r="I42" s="24">
        <v>-11856721792</v>
      </c>
      <c r="J42" s="6">
        <v>-12835954630</v>
      </c>
      <c r="K42" s="25">
        <v>-13125314888</v>
      </c>
    </row>
    <row r="43" spans="1:11" ht="12.75">
      <c r="A43" s="22" t="s">
        <v>46</v>
      </c>
      <c r="B43" s="6">
        <v>-6595364120</v>
      </c>
      <c r="C43" s="6">
        <v>-6346887208</v>
      </c>
      <c r="D43" s="23">
        <v>-1203404081</v>
      </c>
      <c r="E43" s="24">
        <v>-2160678395</v>
      </c>
      <c r="F43" s="6">
        <v>-1553745155</v>
      </c>
      <c r="G43" s="25">
        <v>-1553745155</v>
      </c>
      <c r="H43" s="26">
        <v>-1126141388</v>
      </c>
      <c r="I43" s="24">
        <v>-4592237787</v>
      </c>
      <c r="J43" s="6">
        <v>-3655044475</v>
      </c>
      <c r="K43" s="25">
        <v>-4019331025</v>
      </c>
    </row>
    <row r="44" spans="1:11" ht="12.75">
      <c r="A44" s="22" t="s">
        <v>47</v>
      </c>
      <c r="B44" s="6">
        <v>-357445552</v>
      </c>
      <c r="C44" s="6">
        <v>-373250000</v>
      </c>
      <c r="D44" s="23">
        <v>148231277</v>
      </c>
      <c r="E44" s="24">
        <v>-290933048</v>
      </c>
      <c r="F44" s="6">
        <v>-127615836</v>
      </c>
      <c r="G44" s="25">
        <v>-127615836</v>
      </c>
      <c r="H44" s="26">
        <v>230545666</v>
      </c>
      <c r="I44" s="24">
        <v>111818914</v>
      </c>
      <c r="J44" s="6">
        <v>-177438593</v>
      </c>
      <c r="K44" s="25">
        <v>-106043200</v>
      </c>
    </row>
    <row r="45" spans="1:11" ht="12.75">
      <c r="A45" s="33" t="s">
        <v>48</v>
      </c>
      <c r="B45" s="7">
        <v>7195587037</v>
      </c>
      <c r="C45" s="7">
        <v>5362009349</v>
      </c>
      <c r="D45" s="69">
        <v>-12392774674</v>
      </c>
      <c r="E45" s="70">
        <v>-17453617859</v>
      </c>
      <c r="F45" s="7">
        <v>-28301707298</v>
      </c>
      <c r="G45" s="71">
        <v>-28301707298</v>
      </c>
      <c r="H45" s="72">
        <v>-17524379102</v>
      </c>
      <c r="I45" s="70">
        <v>-13104056347</v>
      </c>
      <c r="J45" s="7">
        <v>-13807382832</v>
      </c>
      <c r="K45" s="71">
        <v>-13844281224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6325197056</v>
      </c>
      <c r="C48" s="6">
        <v>5495925297</v>
      </c>
      <c r="D48" s="23">
        <v>5141291960</v>
      </c>
      <c r="E48" s="24">
        <v>867908501</v>
      </c>
      <c r="F48" s="6">
        <v>-13821456753</v>
      </c>
      <c r="G48" s="25">
        <v>-13821456753</v>
      </c>
      <c r="H48" s="26">
        <v>5282307669</v>
      </c>
      <c r="I48" s="24">
        <v>4260583610</v>
      </c>
      <c r="J48" s="6">
        <v>4154697530</v>
      </c>
      <c r="K48" s="25">
        <v>5129075920</v>
      </c>
    </row>
    <row r="49" spans="1:11" ht="12.75">
      <c r="A49" s="22" t="s">
        <v>51</v>
      </c>
      <c r="B49" s="6">
        <f>+B75</f>
        <v>2155776287.5568867</v>
      </c>
      <c r="C49" s="6">
        <f aca="true" t="shared" si="6" ref="C49:K49">+C75</f>
        <v>1689698732.0397463</v>
      </c>
      <c r="D49" s="23">
        <f t="shared" si="6"/>
        <v>11310120463.727518</v>
      </c>
      <c r="E49" s="24">
        <f t="shared" si="6"/>
        <v>2822304783.774227</v>
      </c>
      <c r="F49" s="6">
        <f t="shared" si="6"/>
        <v>6148810420.078571</v>
      </c>
      <c r="G49" s="25">
        <f t="shared" si="6"/>
        <v>6148810420.078571</v>
      </c>
      <c r="H49" s="26">
        <f t="shared" si="6"/>
        <v>8491958670.519665</v>
      </c>
      <c r="I49" s="24">
        <f t="shared" si="6"/>
        <v>343938131.77888894</v>
      </c>
      <c r="J49" s="6">
        <f t="shared" si="6"/>
        <v>-154436810.10321903</v>
      </c>
      <c r="K49" s="25">
        <f t="shared" si="6"/>
        <v>-229410870.00700188</v>
      </c>
    </row>
    <row r="50" spans="1:11" ht="12.75">
      <c r="A50" s="33" t="s">
        <v>52</v>
      </c>
      <c r="B50" s="7">
        <f>+B48-B49</f>
        <v>4169420768.4431133</v>
      </c>
      <c r="C50" s="7">
        <f aca="true" t="shared" si="7" ref="C50:K50">+C48-C49</f>
        <v>3806226564.9602537</v>
      </c>
      <c r="D50" s="69">
        <f t="shared" si="7"/>
        <v>-6168828503.727518</v>
      </c>
      <c r="E50" s="70">
        <f t="shared" si="7"/>
        <v>-1954396282.7742271</v>
      </c>
      <c r="F50" s="7">
        <f t="shared" si="7"/>
        <v>-19970267173.07857</v>
      </c>
      <c r="G50" s="71">
        <f t="shared" si="7"/>
        <v>-19970267173.07857</v>
      </c>
      <c r="H50" s="72">
        <f t="shared" si="7"/>
        <v>-3209651001.519665</v>
      </c>
      <c r="I50" s="70">
        <f t="shared" si="7"/>
        <v>3916645478.2211113</v>
      </c>
      <c r="J50" s="7">
        <f t="shared" si="7"/>
        <v>4309134340.103219</v>
      </c>
      <c r="K50" s="71">
        <f t="shared" si="7"/>
        <v>5358486790.007002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60899008912</v>
      </c>
      <c r="C53" s="6">
        <v>77556084422</v>
      </c>
      <c r="D53" s="23">
        <v>46312824313</v>
      </c>
      <c r="E53" s="24">
        <v>19336622341</v>
      </c>
      <c r="F53" s="6">
        <v>22263020393</v>
      </c>
      <c r="G53" s="25">
        <v>22263020393</v>
      </c>
      <c r="H53" s="26">
        <v>40989505165</v>
      </c>
      <c r="I53" s="24">
        <v>63673192549</v>
      </c>
      <c r="J53" s="6">
        <v>62853042322</v>
      </c>
      <c r="K53" s="25">
        <v>66286422182</v>
      </c>
    </row>
    <row r="54" spans="1:11" ht="12.75">
      <c r="A54" s="22" t="s">
        <v>55</v>
      </c>
      <c r="B54" s="6">
        <v>3668246265</v>
      </c>
      <c r="C54" s="6">
        <v>2962231759</v>
      </c>
      <c r="D54" s="23">
        <v>0</v>
      </c>
      <c r="E54" s="24">
        <v>3236800036</v>
      </c>
      <c r="F54" s="6">
        <v>2675133648</v>
      </c>
      <c r="G54" s="25">
        <v>2675133648</v>
      </c>
      <c r="H54" s="26">
        <v>3618672092</v>
      </c>
      <c r="I54" s="24">
        <v>3470690226</v>
      </c>
      <c r="J54" s="6">
        <v>3728335199</v>
      </c>
      <c r="K54" s="25">
        <v>3978079789</v>
      </c>
    </row>
    <row r="55" spans="1:11" ht="12.75">
      <c r="A55" s="22" t="s">
        <v>56</v>
      </c>
      <c r="B55" s="6">
        <v>716078291</v>
      </c>
      <c r="C55" s="6">
        <v>1545237792</v>
      </c>
      <c r="D55" s="23">
        <v>-4101404576</v>
      </c>
      <c r="E55" s="24">
        <v>4347570205</v>
      </c>
      <c r="F55" s="6">
        <v>3855663844</v>
      </c>
      <c r="G55" s="25">
        <v>3855663844</v>
      </c>
      <c r="H55" s="26">
        <v>-1378850475</v>
      </c>
      <c r="I55" s="24">
        <v>3073450138</v>
      </c>
      <c r="J55" s="6">
        <v>3216161350</v>
      </c>
      <c r="K55" s="25">
        <v>3250868883</v>
      </c>
    </row>
    <row r="56" spans="1:11" ht="12.75">
      <c r="A56" s="22" t="s">
        <v>57</v>
      </c>
      <c r="B56" s="6">
        <v>1077931346</v>
      </c>
      <c r="C56" s="6">
        <v>987600424</v>
      </c>
      <c r="D56" s="23">
        <v>1033600878</v>
      </c>
      <c r="E56" s="24">
        <v>1137592059</v>
      </c>
      <c r="F56" s="6">
        <v>1455227350</v>
      </c>
      <c r="G56" s="25">
        <v>1455227350</v>
      </c>
      <c r="H56" s="26">
        <v>1372284147</v>
      </c>
      <c r="I56" s="24">
        <v>1489852537</v>
      </c>
      <c r="J56" s="6">
        <v>1556783056</v>
      </c>
      <c r="K56" s="25">
        <v>1622364981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511966219</v>
      </c>
      <c r="C59" s="6">
        <v>540809192</v>
      </c>
      <c r="D59" s="23">
        <v>648078953</v>
      </c>
      <c r="E59" s="24">
        <v>1971067368</v>
      </c>
      <c r="F59" s="6">
        <v>1945030312</v>
      </c>
      <c r="G59" s="25">
        <v>1945030312</v>
      </c>
      <c r="H59" s="26">
        <v>1893546464</v>
      </c>
      <c r="I59" s="24">
        <v>2172200093</v>
      </c>
      <c r="J59" s="6">
        <v>2342785114</v>
      </c>
      <c r="K59" s="25">
        <v>2515709187</v>
      </c>
    </row>
    <row r="60" spans="1:11" ht="12.75">
      <c r="A60" s="90" t="s">
        <v>60</v>
      </c>
      <c r="B60" s="6">
        <v>187487815</v>
      </c>
      <c r="C60" s="6">
        <v>288611287</v>
      </c>
      <c r="D60" s="23">
        <v>221956392</v>
      </c>
      <c r="E60" s="24">
        <v>481850684</v>
      </c>
      <c r="F60" s="6">
        <v>468646461</v>
      </c>
      <c r="G60" s="25">
        <v>468646461</v>
      </c>
      <c r="H60" s="26">
        <v>462851515</v>
      </c>
      <c r="I60" s="24">
        <v>523660368</v>
      </c>
      <c r="J60" s="6">
        <v>561559112</v>
      </c>
      <c r="K60" s="25">
        <v>594243161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347181</v>
      </c>
      <c r="C62" s="98">
        <v>365233</v>
      </c>
      <c r="D62" s="99">
        <v>258412</v>
      </c>
      <c r="E62" s="97">
        <v>520658</v>
      </c>
      <c r="F62" s="98">
        <v>524598</v>
      </c>
      <c r="G62" s="99">
        <v>524598</v>
      </c>
      <c r="H62" s="100">
        <v>524598</v>
      </c>
      <c r="I62" s="97">
        <v>535223</v>
      </c>
      <c r="J62" s="98">
        <v>304423</v>
      </c>
      <c r="K62" s="99">
        <v>306355</v>
      </c>
    </row>
    <row r="63" spans="1:11" ht="12.75">
      <c r="A63" s="96" t="s">
        <v>63</v>
      </c>
      <c r="B63" s="97">
        <v>266452</v>
      </c>
      <c r="C63" s="98">
        <v>270463</v>
      </c>
      <c r="D63" s="99">
        <v>227017</v>
      </c>
      <c r="E63" s="97">
        <v>262540</v>
      </c>
      <c r="F63" s="98">
        <v>262540</v>
      </c>
      <c r="G63" s="99">
        <v>262540</v>
      </c>
      <c r="H63" s="100">
        <v>262540</v>
      </c>
      <c r="I63" s="97">
        <v>271465</v>
      </c>
      <c r="J63" s="98">
        <v>225225</v>
      </c>
      <c r="K63" s="99">
        <v>211801</v>
      </c>
    </row>
    <row r="64" spans="1:11" ht="12.75">
      <c r="A64" s="96" t="s">
        <v>64</v>
      </c>
      <c r="B64" s="97">
        <v>5134224</v>
      </c>
      <c r="C64" s="98">
        <v>11298492</v>
      </c>
      <c r="D64" s="99">
        <v>7436227</v>
      </c>
      <c r="E64" s="97">
        <v>9155168</v>
      </c>
      <c r="F64" s="98">
        <v>9385168</v>
      </c>
      <c r="G64" s="99">
        <v>9385168</v>
      </c>
      <c r="H64" s="100">
        <v>9401771</v>
      </c>
      <c r="I64" s="97">
        <v>12189846</v>
      </c>
      <c r="J64" s="98">
        <v>12825156</v>
      </c>
      <c r="K64" s="99">
        <v>13507469</v>
      </c>
    </row>
    <row r="65" spans="1:11" ht="12.75">
      <c r="A65" s="96" t="s">
        <v>65</v>
      </c>
      <c r="B65" s="97">
        <v>556712</v>
      </c>
      <c r="C65" s="98">
        <v>678019</v>
      </c>
      <c r="D65" s="99">
        <v>749919</v>
      </c>
      <c r="E65" s="97">
        <v>765284</v>
      </c>
      <c r="F65" s="98">
        <v>769597</v>
      </c>
      <c r="G65" s="99">
        <v>769597</v>
      </c>
      <c r="H65" s="100">
        <v>488514</v>
      </c>
      <c r="I65" s="97">
        <v>759124</v>
      </c>
      <c r="J65" s="98">
        <v>507352</v>
      </c>
      <c r="K65" s="99">
        <v>509070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0.8502074825303491</v>
      </c>
      <c r="C70" s="5">
        <f aca="true" t="shared" si="8" ref="C70:K70">IF(ISERROR(C71/C72),0,(C71/C72))</f>
        <v>0.9410056530731037</v>
      </c>
      <c r="D70" s="5">
        <f t="shared" si="8"/>
        <v>0.06701300300247053</v>
      </c>
      <c r="E70" s="5">
        <f t="shared" si="8"/>
        <v>0.2593336851927275</v>
      </c>
      <c r="F70" s="5">
        <f t="shared" si="8"/>
        <v>-0.21830994165150996</v>
      </c>
      <c r="G70" s="5">
        <f t="shared" si="8"/>
        <v>-0.21830994165150996</v>
      </c>
      <c r="H70" s="5">
        <f t="shared" si="8"/>
        <v>0.10644869151229416</v>
      </c>
      <c r="I70" s="5">
        <f t="shared" si="8"/>
        <v>0.2842770677478158</v>
      </c>
      <c r="J70" s="5">
        <f t="shared" si="8"/>
        <v>0.4069477017461185</v>
      </c>
      <c r="K70" s="5">
        <f t="shared" si="8"/>
        <v>0.40880219092086434</v>
      </c>
    </row>
    <row r="71" spans="1:11" ht="12.75" hidden="1">
      <c r="A71" s="2" t="s">
        <v>120</v>
      </c>
      <c r="B71" s="2">
        <f>+B83</f>
        <v>13834225866</v>
      </c>
      <c r="C71" s="2">
        <f aca="true" t="shared" si="9" ref="C71:K71">+C83</f>
        <v>14587038962</v>
      </c>
      <c r="D71" s="2">
        <f t="shared" si="9"/>
        <v>942047446</v>
      </c>
      <c r="E71" s="2">
        <f t="shared" si="9"/>
        <v>2383500750</v>
      </c>
      <c r="F71" s="2">
        <f t="shared" si="9"/>
        <v>-4408012309</v>
      </c>
      <c r="G71" s="2">
        <f t="shared" si="9"/>
        <v>-4408012309</v>
      </c>
      <c r="H71" s="2">
        <f t="shared" si="9"/>
        <v>1910962314</v>
      </c>
      <c r="I71" s="2">
        <f t="shared" si="9"/>
        <v>9096148830</v>
      </c>
      <c r="J71" s="2">
        <f t="shared" si="9"/>
        <v>9762298419</v>
      </c>
      <c r="K71" s="2">
        <f t="shared" si="9"/>
        <v>10570777402</v>
      </c>
    </row>
    <row r="72" spans="1:11" ht="12.75" hidden="1">
      <c r="A72" s="2" t="s">
        <v>121</v>
      </c>
      <c r="B72" s="2">
        <f>+B77</f>
        <v>16271587995</v>
      </c>
      <c r="C72" s="2">
        <f aca="true" t="shared" si="10" ref="C72:K72">+C77</f>
        <v>15501542328</v>
      </c>
      <c r="D72" s="2">
        <f t="shared" si="10"/>
        <v>14057681402</v>
      </c>
      <c r="E72" s="2">
        <f t="shared" si="10"/>
        <v>9190864458</v>
      </c>
      <c r="F72" s="2">
        <f t="shared" si="10"/>
        <v>20191532624</v>
      </c>
      <c r="G72" s="2">
        <f t="shared" si="10"/>
        <v>20191532624</v>
      </c>
      <c r="H72" s="2">
        <f t="shared" si="10"/>
        <v>17951956824</v>
      </c>
      <c r="I72" s="2">
        <f t="shared" si="10"/>
        <v>31997476624</v>
      </c>
      <c r="J72" s="2">
        <f t="shared" si="10"/>
        <v>23989073724</v>
      </c>
      <c r="K72" s="2">
        <f t="shared" si="10"/>
        <v>25857927469</v>
      </c>
    </row>
    <row r="73" spans="1:11" ht="12.75" hidden="1">
      <c r="A73" s="2" t="s">
        <v>122</v>
      </c>
      <c r="B73" s="2">
        <f>+B74</f>
        <v>3389732104.3333316</v>
      </c>
      <c r="C73" s="2">
        <f aca="true" t="shared" si="11" ref="C73:K73">+(C78+C80+C81+C82)-(B78+B80+B81+B82)</f>
        <v>610838924</v>
      </c>
      <c r="D73" s="2">
        <f t="shared" si="11"/>
        <v>4783922822</v>
      </c>
      <c r="E73" s="2">
        <f t="shared" si="11"/>
        <v>-7716352362</v>
      </c>
      <c r="F73" s="2">
        <f>+(F78+F80+F81+F82)-(D78+D80+D81+D82)</f>
        <v>6597816854</v>
      </c>
      <c r="G73" s="2">
        <f>+(G78+G80+G81+G82)-(D78+D80+D81+D82)</f>
        <v>6597816854</v>
      </c>
      <c r="H73" s="2">
        <f>+(H78+H80+H81+H82)-(D78+D80+D81+D82)</f>
        <v>-2992135337</v>
      </c>
      <c r="I73" s="2">
        <f>+(I78+I80+I81+I82)-(E78+E80+E81+E82)</f>
        <v>1849523874</v>
      </c>
      <c r="J73" s="2">
        <f t="shared" si="11"/>
        <v>551295373</v>
      </c>
      <c r="K73" s="2">
        <f t="shared" si="11"/>
        <v>337864191</v>
      </c>
    </row>
    <row r="74" spans="1:11" ht="12.75" hidden="1">
      <c r="A74" s="2" t="s">
        <v>123</v>
      </c>
      <c r="B74" s="2">
        <f>+TREND(C74:E74)</f>
        <v>3389732104.3333316</v>
      </c>
      <c r="C74" s="2">
        <f>+C73</f>
        <v>610838924</v>
      </c>
      <c r="D74" s="2">
        <f aca="true" t="shared" si="12" ref="D74:K74">+D73</f>
        <v>4783922822</v>
      </c>
      <c r="E74" s="2">
        <f t="shared" si="12"/>
        <v>-7716352362</v>
      </c>
      <c r="F74" s="2">
        <f t="shared" si="12"/>
        <v>6597816854</v>
      </c>
      <c r="G74" s="2">
        <f t="shared" si="12"/>
        <v>6597816854</v>
      </c>
      <c r="H74" s="2">
        <f t="shared" si="12"/>
        <v>-2992135337</v>
      </c>
      <c r="I74" s="2">
        <f t="shared" si="12"/>
        <v>1849523874</v>
      </c>
      <c r="J74" s="2">
        <f t="shared" si="12"/>
        <v>551295373</v>
      </c>
      <c r="K74" s="2">
        <f t="shared" si="12"/>
        <v>337864191</v>
      </c>
    </row>
    <row r="75" spans="1:11" ht="12.75" hidden="1">
      <c r="A75" s="2" t="s">
        <v>124</v>
      </c>
      <c r="B75" s="2">
        <f>+B84-(((B80+B81+B78)*B70)-B79)</f>
        <v>2155776287.5568867</v>
      </c>
      <c r="C75" s="2">
        <f aca="true" t="shared" si="13" ref="C75:K75">+C84-(((C80+C81+C78)*C70)-C79)</f>
        <v>1689698732.0397463</v>
      </c>
      <c r="D75" s="2">
        <f t="shared" si="13"/>
        <v>11310120463.727518</v>
      </c>
      <c r="E75" s="2">
        <f t="shared" si="13"/>
        <v>2822304783.774227</v>
      </c>
      <c r="F75" s="2">
        <f t="shared" si="13"/>
        <v>6148810420.078571</v>
      </c>
      <c r="G75" s="2">
        <f t="shared" si="13"/>
        <v>6148810420.078571</v>
      </c>
      <c r="H75" s="2">
        <f t="shared" si="13"/>
        <v>8491958670.519665</v>
      </c>
      <c r="I75" s="2">
        <f t="shared" si="13"/>
        <v>343938131.77888894</v>
      </c>
      <c r="J75" s="2">
        <f t="shared" si="13"/>
        <v>-154436810.10321903</v>
      </c>
      <c r="K75" s="2">
        <f t="shared" si="13"/>
        <v>-229410870.00700188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16271587995</v>
      </c>
      <c r="C77" s="3">
        <v>15501542328</v>
      </c>
      <c r="D77" s="3">
        <v>14057681402</v>
      </c>
      <c r="E77" s="3">
        <v>9190864458</v>
      </c>
      <c r="F77" s="3">
        <v>20191532624</v>
      </c>
      <c r="G77" s="3">
        <v>20191532624</v>
      </c>
      <c r="H77" s="3">
        <v>17951956824</v>
      </c>
      <c r="I77" s="3">
        <v>31997476624</v>
      </c>
      <c r="J77" s="3">
        <v>23989073724</v>
      </c>
      <c r="K77" s="3">
        <v>25857927469</v>
      </c>
    </row>
    <row r="78" spans="1:11" ht="13.5" hidden="1">
      <c r="A78" s="1" t="s">
        <v>67</v>
      </c>
      <c r="B78" s="3">
        <v>103703894</v>
      </c>
      <c r="C78" s="3">
        <v>67740374</v>
      </c>
      <c r="D78" s="3">
        <v>57668099</v>
      </c>
      <c r="E78" s="3">
        <v>6052202</v>
      </c>
      <c r="F78" s="3">
        <v>16000</v>
      </c>
      <c r="G78" s="3">
        <v>16000</v>
      </c>
      <c r="H78" s="3">
        <v>101885439</v>
      </c>
      <c r="I78" s="3">
        <v>2967683</v>
      </c>
      <c r="J78" s="3">
        <v>2986379</v>
      </c>
      <c r="K78" s="3">
        <v>3006085</v>
      </c>
    </row>
    <row r="79" spans="1:11" ht="13.5" hidden="1">
      <c r="A79" s="1" t="s">
        <v>68</v>
      </c>
      <c r="B79" s="3">
        <v>5897414958</v>
      </c>
      <c r="C79" s="3">
        <v>6504931223</v>
      </c>
      <c r="D79" s="3">
        <v>10696336702</v>
      </c>
      <c r="E79" s="3">
        <v>1684211697</v>
      </c>
      <c r="F79" s="3">
        <v>983596291</v>
      </c>
      <c r="G79" s="3">
        <v>983596291</v>
      </c>
      <c r="H79" s="3">
        <v>7713887843</v>
      </c>
      <c r="I79" s="3">
        <v>-356020601</v>
      </c>
      <c r="J79" s="3">
        <v>-321982752</v>
      </c>
      <c r="K79" s="3">
        <v>-419665479</v>
      </c>
    </row>
    <row r="80" spans="1:11" ht="13.5" hidden="1">
      <c r="A80" s="1" t="s">
        <v>69</v>
      </c>
      <c r="B80" s="3">
        <v>2574363055</v>
      </c>
      <c r="C80" s="3">
        <v>2737336636</v>
      </c>
      <c r="D80" s="3">
        <v>3781500673</v>
      </c>
      <c r="E80" s="3">
        <v>1927802953</v>
      </c>
      <c r="F80" s="3">
        <v>16417151548</v>
      </c>
      <c r="G80" s="3">
        <v>16417151548</v>
      </c>
      <c r="H80" s="3">
        <v>3343858901</v>
      </c>
      <c r="I80" s="3">
        <v>2755339488</v>
      </c>
      <c r="J80" s="3">
        <v>3079943120</v>
      </c>
      <c r="K80" s="3">
        <v>3285959322</v>
      </c>
    </row>
    <row r="81" spans="1:11" ht="13.5" hidden="1">
      <c r="A81" s="1" t="s">
        <v>70</v>
      </c>
      <c r="B81" s="3">
        <v>1722786663</v>
      </c>
      <c r="C81" s="3">
        <v>2312036235</v>
      </c>
      <c r="D81" s="3">
        <v>6094617888</v>
      </c>
      <c r="E81" s="3">
        <v>274486545</v>
      </c>
      <c r="F81" s="3">
        <v>105340368</v>
      </c>
      <c r="G81" s="3">
        <v>105340368</v>
      </c>
      <c r="H81" s="3">
        <v>3494202267</v>
      </c>
      <c r="I81" s="3">
        <v>1307547776</v>
      </c>
      <c r="J81" s="3">
        <v>1536971164</v>
      </c>
      <c r="K81" s="3">
        <v>1668779977</v>
      </c>
    </row>
    <row r="82" spans="1:11" ht="13.5" hidden="1">
      <c r="A82" s="1" t="s">
        <v>71</v>
      </c>
      <c r="B82" s="3">
        <v>139714891</v>
      </c>
      <c r="C82" s="3">
        <v>34294182</v>
      </c>
      <c r="D82" s="3">
        <v>1543589</v>
      </c>
      <c r="E82" s="3">
        <v>10636187</v>
      </c>
      <c r="F82" s="3">
        <v>10639187</v>
      </c>
      <c r="G82" s="3">
        <v>10639187</v>
      </c>
      <c r="H82" s="3">
        <v>3248305</v>
      </c>
      <c r="I82" s="3">
        <v>2646814</v>
      </c>
      <c r="J82" s="3">
        <v>-103529</v>
      </c>
      <c r="K82" s="3">
        <v>-84059</v>
      </c>
    </row>
    <row r="83" spans="1:11" ht="13.5" hidden="1">
      <c r="A83" s="1" t="s">
        <v>72</v>
      </c>
      <c r="B83" s="3">
        <v>13834225866</v>
      </c>
      <c r="C83" s="3">
        <v>14587038962</v>
      </c>
      <c r="D83" s="3">
        <v>942047446</v>
      </c>
      <c r="E83" s="3">
        <v>2383500750</v>
      </c>
      <c r="F83" s="3">
        <v>-4408012309</v>
      </c>
      <c r="G83" s="3">
        <v>-4408012309</v>
      </c>
      <c r="H83" s="3">
        <v>1910962314</v>
      </c>
      <c r="I83" s="3">
        <v>9096148830</v>
      </c>
      <c r="J83" s="3">
        <v>9762298419</v>
      </c>
      <c r="K83" s="3">
        <v>10570777402</v>
      </c>
    </row>
    <row r="84" spans="1:11" ht="13.5" hidden="1">
      <c r="A84" s="1" t="s">
        <v>73</v>
      </c>
      <c r="B84" s="3">
        <v>0</v>
      </c>
      <c r="C84" s="3">
        <v>0</v>
      </c>
      <c r="D84" s="3">
        <v>1279476637</v>
      </c>
      <c r="E84" s="3">
        <v>1710790478</v>
      </c>
      <c r="F84" s="3">
        <v>1558186390</v>
      </c>
      <c r="G84" s="3">
        <v>1558186390</v>
      </c>
      <c r="H84" s="3">
        <v>1516819063</v>
      </c>
      <c r="I84" s="3">
        <v>1855788055</v>
      </c>
      <c r="J84" s="3">
        <v>2047603899</v>
      </c>
      <c r="K84" s="3">
        <v>2216991784</v>
      </c>
    </row>
    <row r="85" spans="1:11" ht="13.5" hidden="1">
      <c r="A85" s="1" t="s">
        <v>74</v>
      </c>
      <c r="B85" s="3">
        <v>0</v>
      </c>
      <c r="C85" s="3">
        <v>0</v>
      </c>
      <c r="D85" s="3">
        <v>1353128917</v>
      </c>
      <c r="E85" s="3">
        <v>1764995694</v>
      </c>
      <c r="F85" s="3">
        <v>1764995694</v>
      </c>
      <c r="G85" s="3">
        <v>1764995694</v>
      </c>
      <c r="H85" s="3">
        <v>1721844899</v>
      </c>
      <c r="I85" s="3">
        <v>1893693249</v>
      </c>
      <c r="J85" s="3">
        <v>2082691475</v>
      </c>
      <c r="K85" s="3">
        <v>2290569485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15595843</v>
      </c>
      <c r="C5" s="6">
        <v>16256133</v>
      </c>
      <c r="D5" s="23">
        <v>0</v>
      </c>
      <c r="E5" s="24">
        <v>14600451</v>
      </c>
      <c r="F5" s="6">
        <v>15851093</v>
      </c>
      <c r="G5" s="25">
        <v>15851093</v>
      </c>
      <c r="H5" s="26">
        <v>14891712</v>
      </c>
      <c r="I5" s="24">
        <v>18948192</v>
      </c>
      <c r="J5" s="6">
        <v>20085085</v>
      </c>
      <c r="K5" s="25">
        <v>21290189</v>
      </c>
    </row>
    <row r="6" spans="1:11" ht="12.75">
      <c r="A6" s="22" t="s">
        <v>19</v>
      </c>
      <c r="B6" s="6">
        <v>25769670</v>
      </c>
      <c r="C6" s="6">
        <v>26471238</v>
      </c>
      <c r="D6" s="23">
        <v>-141284</v>
      </c>
      <c r="E6" s="24">
        <v>18658470</v>
      </c>
      <c r="F6" s="6">
        <v>27111588</v>
      </c>
      <c r="G6" s="25">
        <v>27111588</v>
      </c>
      <c r="H6" s="26">
        <v>25054638</v>
      </c>
      <c r="I6" s="24">
        <v>27267737</v>
      </c>
      <c r="J6" s="6">
        <v>28903803</v>
      </c>
      <c r="K6" s="25">
        <v>30638032</v>
      </c>
    </row>
    <row r="7" spans="1:11" ht="12.75">
      <c r="A7" s="22" t="s">
        <v>20</v>
      </c>
      <c r="B7" s="6">
        <v>206011</v>
      </c>
      <c r="C7" s="6">
        <v>72506</v>
      </c>
      <c r="D7" s="23">
        <v>0</v>
      </c>
      <c r="E7" s="24">
        <v>156509</v>
      </c>
      <c r="F7" s="6">
        <v>356509</v>
      </c>
      <c r="G7" s="25">
        <v>356509</v>
      </c>
      <c r="H7" s="26">
        <v>518303</v>
      </c>
      <c r="I7" s="24">
        <v>317316</v>
      </c>
      <c r="J7" s="6">
        <v>336355</v>
      </c>
      <c r="K7" s="25">
        <v>356537</v>
      </c>
    </row>
    <row r="8" spans="1:11" ht="12.75">
      <c r="A8" s="22" t="s">
        <v>21</v>
      </c>
      <c r="B8" s="6">
        <v>44191524</v>
      </c>
      <c r="C8" s="6">
        <v>48539572</v>
      </c>
      <c r="D8" s="23">
        <v>11122755</v>
      </c>
      <c r="E8" s="24">
        <v>52927503</v>
      </c>
      <c r="F8" s="6">
        <v>52586403</v>
      </c>
      <c r="G8" s="25">
        <v>52586403</v>
      </c>
      <c r="H8" s="26">
        <v>53305685</v>
      </c>
      <c r="I8" s="24">
        <v>60058803</v>
      </c>
      <c r="J8" s="6">
        <v>58658203</v>
      </c>
      <c r="K8" s="25">
        <v>62483353</v>
      </c>
    </row>
    <row r="9" spans="1:11" ht="12.75">
      <c r="A9" s="22" t="s">
        <v>22</v>
      </c>
      <c r="B9" s="6">
        <v>14460035</v>
      </c>
      <c r="C9" s="6">
        <v>24493700</v>
      </c>
      <c r="D9" s="23">
        <v>9351674</v>
      </c>
      <c r="E9" s="24">
        <v>30448538</v>
      </c>
      <c r="F9" s="6">
        <v>41212518</v>
      </c>
      <c r="G9" s="25">
        <v>41212518</v>
      </c>
      <c r="H9" s="26">
        <v>35669771</v>
      </c>
      <c r="I9" s="24">
        <v>45813326</v>
      </c>
      <c r="J9" s="6">
        <v>47188401</v>
      </c>
      <c r="K9" s="25">
        <v>44033605</v>
      </c>
    </row>
    <row r="10" spans="1:11" ht="20.25">
      <c r="A10" s="27" t="s">
        <v>114</v>
      </c>
      <c r="B10" s="28">
        <f>SUM(B5:B9)</f>
        <v>100223083</v>
      </c>
      <c r="C10" s="29">
        <f aca="true" t="shared" si="0" ref="C10:K10">SUM(C5:C9)</f>
        <v>115833149</v>
      </c>
      <c r="D10" s="30">
        <f t="shared" si="0"/>
        <v>20333145</v>
      </c>
      <c r="E10" s="28">
        <f t="shared" si="0"/>
        <v>116791471</v>
      </c>
      <c r="F10" s="29">
        <f t="shared" si="0"/>
        <v>137118111</v>
      </c>
      <c r="G10" s="31">
        <f t="shared" si="0"/>
        <v>137118111</v>
      </c>
      <c r="H10" s="32">
        <f t="shared" si="0"/>
        <v>129440109</v>
      </c>
      <c r="I10" s="28">
        <f t="shared" si="0"/>
        <v>152405374</v>
      </c>
      <c r="J10" s="29">
        <f t="shared" si="0"/>
        <v>155171847</v>
      </c>
      <c r="K10" s="31">
        <f t="shared" si="0"/>
        <v>158801716</v>
      </c>
    </row>
    <row r="11" spans="1:11" ht="12.75">
      <c r="A11" s="22" t="s">
        <v>23</v>
      </c>
      <c r="B11" s="6">
        <v>39820074</v>
      </c>
      <c r="C11" s="6">
        <v>41816937</v>
      </c>
      <c r="D11" s="23">
        <v>1493976</v>
      </c>
      <c r="E11" s="24">
        <v>54444728</v>
      </c>
      <c r="F11" s="6">
        <v>51450394</v>
      </c>
      <c r="G11" s="25">
        <v>51450394</v>
      </c>
      <c r="H11" s="26">
        <v>48410998</v>
      </c>
      <c r="I11" s="24">
        <v>59650097</v>
      </c>
      <c r="J11" s="6">
        <v>63574631</v>
      </c>
      <c r="K11" s="25">
        <v>63576755</v>
      </c>
    </row>
    <row r="12" spans="1:11" ht="12.75">
      <c r="A12" s="22" t="s">
        <v>24</v>
      </c>
      <c r="B12" s="6">
        <v>3000433</v>
      </c>
      <c r="C12" s="6">
        <v>3123213</v>
      </c>
      <c r="D12" s="23">
        <v>-156159</v>
      </c>
      <c r="E12" s="24">
        <v>3476618</v>
      </c>
      <c r="F12" s="6">
        <v>3738397</v>
      </c>
      <c r="G12" s="25">
        <v>3738397</v>
      </c>
      <c r="H12" s="26">
        <v>3715424</v>
      </c>
      <c r="I12" s="24">
        <v>3944915</v>
      </c>
      <c r="J12" s="6">
        <v>4201335</v>
      </c>
      <c r="K12" s="25">
        <v>4474423</v>
      </c>
    </row>
    <row r="13" spans="1:11" ht="12.75">
      <c r="A13" s="22" t="s">
        <v>115</v>
      </c>
      <c r="B13" s="6">
        <v>22383415</v>
      </c>
      <c r="C13" s="6">
        <v>17493137</v>
      </c>
      <c r="D13" s="23">
        <v>1597609</v>
      </c>
      <c r="E13" s="24">
        <v>24797996</v>
      </c>
      <c r="F13" s="6">
        <v>24797996</v>
      </c>
      <c r="G13" s="25">
        <v>24797996</v>
      </c>
      <c r="H13" s="26">
        <v>20071855</v>
      </c>
      <c r="I13" s="24">
        <v>27457523</v>
      </c>
      <c r="J13" s="6">
        <v>28859229</v>
      </c>
      <c r="K13" s="25">
        <v>30336625</v>
      </c>
    </row>
    <row r="14" spans="1:11" ht="12.75">
      <c r="A14" s="22" t="s">
        <v>25</v>
      </c>
      <c r="B14" s="6">
        <v>995317</v>
      </c>
      <c r="C14" s="6">
        <v>1961355</v>
      </c>
      <c r="D14" s="23">
        <v>685652</v>
      </c>
      <c r="E14" s="24">
        <v>1130000</v>
      </c>
      <c r="F14" s="6">
        <v>1130000</v>
      </c>
      <c r="G14" s="25">
        <v>1130000</v>
      </c>
      <c r="H14" s="26">
        <v>609671</v>
      </c>
      <c r="I14" s="24">
        <v>1250000</v>
      </c>
      <c r="J14" s="6">
        <v>1250000</v>
      </c>
      <c r="K14" s="25">
        <v>1250000</v>
      </c>
    </row>
    <row r="15" spans="1:11" ht="12.75">
      <c r="A15" s="22" t="s">
        <v>26</v>
      </c>
      <c r="B15" s="6">
        <v>3198959</v>
      </c>
      <c r="C15" s="6">
        <v>4539685</v>
      </c>
      <c r="D15" s="23">
        <v>-13420</v>
      </c>
      <c r="E15" s="24">
        <v>10000175</v>
      </c>
      <c r="F15" s="6">
        <v>10190175</v>
      </c>
      <c r="G15" s="25">
        <v>10190175</v>
      </c>
      <c r="H15" s="26">
        <v>6674590</v>
      </c>
      <c r="I15" s="24">
        <v>11900308</v>
      </c>
      <c r="J15" s="6">
        <v>12105231</v>
      </c>
      <c r="K15" s="25">
        <v>12650911</v>
      </c>
    </row>
    <row r="16" spans="1:11" ht="12.75">
      <c r="A16" s="22" t="s">
        <v>21</v>
      </c>
      <c r="B16" s="6">
        <v>15846078</v>
      </c>
      <c r="C16" s="6">
        <v>16702373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42645774</v>
      </c>
      <c r="C17" s="6">
        <v>36959843</v>
      </c>
      <c r="D17" s="23">
        <v>28270432</v>
      </c>
      <c r="E17" s="24">
        <v>58396866</v>
      </c>
      <c r="F17" s="6">
        <v>88821630</v>
      </c>
      <c r="G17" s="25">
        <v>88821630</v>
      </c>
      <c r="H17" s="26">
        <v>69227183</v>
      </c>
      <c r="I17" s="24">
        <v>72368171</v>
      </c>
      <c r="J17" s="6">
        <v>74040778</v>
      </c>
      <c r="K17" s="25">
        <v>76849752</v>
      </c>
    </row>
    <row r="18" spans="1:11" ht="12.75">
      <c r="A18" s="33" t="s">
        <v>28</v>
      </c>
      <c r="B18" s="34">
        <f>SUM(B11:B17)</f>
        <v>127890050</v>
      </c>
      <c r="C18" s="35">
        <f aca="true" t="shared" si="1" ref="C18:K18">SUM(C11:C17)</f>
        <v>122596543</v>
      </c>
      <c r="D18" s="36">
        <f t="shared" si="1"/>
        <v>31878090</v>
      </c>
      <c r="E18" s="34">
        <f t="shared" si="1"/>
        <v>152246383</v>
      </c>
      <c r="F18" s="35">
        <f t="shared" si="1"/>
        <v>180128592</v>
      </c>
      <c r="G18" s="37">
        <f t="shared" si="1"/>
        <v>180128592</v>
      </c>
      <c r="H18" s="38">
        <f t="shared" si="1"/>
        <v>148709721</v>
      </c>
      <c r="I18" s="34">
        <f t="shared" si="1"/>
        <v>176571014</v>
      </c>
      <c r="J18" s="35">
        <f t="shared" si="1"/>
        <v>184031204</v>
      </c>
      <c r="K18" s="37">
        <f t="shared" si="1"/>
        <v>189138466</v>
      </c>
    </row>
    <row r="19" spans="1:11" ht="12.75">
      <c r="A19" s="33" t="s">
        <v>29</v>
      </c>
      <c r="B19" s="39">
        <f>+B10-B18</f>
        <v>-27666967</v>
      </c>
      <c r="C19" s="40">
        <f aca="true" t="shared" si="2" ref="C19:K19">+C10-C18</f>
        <v>-6763394</v>
      </c>
      <c r="D19" s="41">
        <f t="shared" si="2"/>
        <v>-11544945</v>
      </c>
      <c r="E19" s="39">
        <f t="shared" si="2"/>
        <v>-35454912</v>
      </c>
      <c r="F19" s="40">
        <f t="shared" si="2"/>
        <v>-43010481</v>
      </c>
      <c r="G19" s="42">
        <f t="shared" si="2"/>
        <v>-43010481</v>
      </c>
      <c r="H19" s="43">
        <f t="shared" si="2"/>
        <v>-19269612</v>
      </c>
      <c r="I19" s="39">
        <f t="shared" si="2"/>
        <v>-24165640</v>
      </c>
      <c r="J19" s="40">
        <f t="shared" si="2"/>
        <v>-28859357</v>
      </c>
      <c r="K19" s="42">
        <f t="shared" si="2"/>
        <v>-30336750</v>
      </c>
    </row>
    <row r="20" spans="1:11" ht="20.25">
      <c r="A20" s="44" t="s">
        <v>30</v>
      </c>
      <c r="B20" s="45">
        <v>22201208</v>
      </c>
      <c r="C20" s="46">
        <v>15950938</v>
      </c>
      <c r="D20" s="47">
        <v>-1018502</v>
      </c>
      <c r="E20" s="45">
        <v>14411500</v>
      </c>
      <c r="F20" s="46">
        <v>38172500</v>
      </c>
      <c r="G20" s="48">
        <v>38172500</v>
      </c>
      <c r="H20" s="49">
        <v>15957238</v>
      </c>
      <c r="I20" s="45">
        <v>26176200</v>
      </c>
      <c r="J20" s="46">
        <v>30422800</v>
      </c>
      <c r="K20" s="48">
        <v>29080650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2238230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-5465759</v>
      </c>
      <c r="C22" s="57">
        <f aca="true" t="shared" si="3" ref="C22:K22">SUM(C19:C21)</f>
        <v>9187544</v>
      </c>
      <c r="D22" s="58">
        <f t="shared" si="3"/>
        <v>-12563447</v>
      </c>
      <c r="E22" s="56">
        <f t="shared" si="3"/>
        <v>-21043412</v>
      </c>
      <c r="F22" s="57">
        <f t="shared" si="3"/>
        <v>-4837981</v>
      </c>
      <c r="G22" s="59">
        <f t="shared" si="3"/>
        <v>-4837981</v>
      </c>
      <c r="H22" s="60">
        <f t="shared" si="3"/>
        <v>-1074144</v>
      </c>
      <c r="I22" s="56">
        <f t="shared" si="3"/>
        <v>2010560</v>
      </c>
      <c r="J22" s="57">
        <f t="shared" si="3"/>
        <v>1563443</v>
      </c>
      <c r="K22" s="59">
        <f t="shared" si="3"/>
        <v>-1256100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-5465759</v>
      </c>
      <c r="C24" s="40">
        <f aca="true" t="shared" si="4" ref="C24:K24">SUM(C22:C23)</f>
        <v>9187544</v>
      </c>
      <c r="D24" s="41">
        <f t="shared" si="4"/>
        <v>-12563447</v>
      </c>
      <c r="E24" s="39">
        <f t="shared" si="4"/>
        <v>-21043412</v>
      </c>
      <c r="F24" s="40">
        <f t="shared" si="4"/>
        <v>-4837981</v>
      </c>
      <c r="G24" s="42">
        <f t="shared" si="4"/>
        <v>-4837981</v>
      </c>
      <c r="H24" s="43">
        <f t="shared" si="4"/>
        <v>-1074144</v>
      </c>
      <c r="I24" s="39">
        <f t="shared" si="4"/>
        <v>2010560</v>
      </c>
      <c r="J24" s="40">
        <f t="shared" si="4"/>
        <v>1563443</v>
      </c>
      <c r="K24" s="42">
        <f t="shared" si="4"/>
        <v>-1256100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17541365</v>
      </c>
      <c r="C27" s="7">
        <v>15790961</v>
      </c>
      <c r="D27" s="69">
        <v>443728</v>
      </c>
      <c r="E27" s="70">
        <v>19706811</v>
      </c>
      <c r="F27" s="7">
        <v>39238889</v>
      </c>
      <c r="G27" s="71">
        <v>39238889</v>
      </c>
      <c r="H27" s="72">
        <v>20652033</v>
      </c>
      <c r="I27" s="70">
        <v>29468201</v>
      </c>
      <c r="J27" s="7">
        <v>30422801</v>
      </c>
      <c r="K27" s="71">
        <v>29080650</v>
      </c>
    </row>
    <row r="28" spans="1:11" ht="12.75">
      <c r="A28" s="73" t="s">
        <v>34</v>
      </c>
      <c r="B28" s="6">
        <v>17311573</v>
      </c>
      <c r="C28" s="6">
        <v>15772373</v>
      </c>
      <c r="D28" s="23">
        <v>443728</v>
      </c>
      <c r="E28" s="24">
        <v>14544888</v>
      </c>
      <c r="F28" s="6">
        <v>38605889</v>
      </c>
      <c r="G28" s="25">
        <v>38605889</v>
      </c>
      <c r="H28" s="26">
        <v>20245814</v>
      </c>
      <c r="I28" s="24">
        <v>27496201</v>
      </c>
      <c r="J28" s="6">
        <v>30422801</v>
      </c>
      <c r="K28" s="25">
        <v>29080650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229792</v>
      </c>
      <c r="C31" s="6">
        <v>18588</v>
      </c>
      <c r="D31" s="23">
        <v>0</v>
      </c>
      <c r="E31" s="24">
        <v>5161923</v>
      </c>
      <c r="F31" s="6">
        <v>633000</v>
      </c>
      <c r="G31" s="25">
        <v>633000</v>
      </c>
      <c r="H31" s="26">
        <v>161508</v>
      </c>
      <c r="I31" s="24">
        <v>1972000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17541365</v>
      </c>
      <c r="C32" s="7">
        <f aca="true" t="shared" si="5" ref="C32:K32">SUM(C28:C31)</f>
        <v>15790961</v>
      </c>
      <c r="D32" s="69">
        <f t="shared" si="5"/>
        <v>443728</v>
      </c>
      <c r="E32" s="70">
        <f t="shared" si="5"/>
        <v>19706811</v>
      </c>
      <c r="F32" s="7">
        <f t="shared" si="5"/>
        <v>39238889</v>
      </c>
      <c r="G32" s="71">
        <f t="shared" si="5"/>
        <v>39238889</v>
      </c>
      <c r="H32" s="72">
        <f t="shared" si="5"/>
        <v>20407322</v>
      </c>
      <c r="I32" s="70">
        <f t="shared" si="5"/>
        <v>29468201</v>
      </c>
      <c r="J32" s="7">
        <f t="shared" si="5"/>
        <v>30422801</v>
      </c>
      <c r="K32" s="71">
        <f t="shared" si="5"/>
        <v>29080650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24666101</v>
      </c>
      <c r="C35" s="6">
        <v>35573880</v>
      </c>
      <c r="D35" s="23">
        <v>-15799665</v>
      </c>
      <c r="E35" s="24">
        <v>163035422</v>
      </c>
      <c r="F35" s="6">
        <v>153364192</v>
      </c>
      <c r="G35" s="25">
        <v>153364192</v>
      </c>
      <c r="H35" s="26">
        <v>26335247</v>
      </c>
      <c r="I35" s="24">
        <v>64350269</v>
      </c>
      <c r="J35" s="6">
        <v>72404163</v>
      </c>
      <c r="K35" s="25">
        <v>78838658</v>
      </c>
    </row>
    <row r="36" spans="1:11" ht="12.75">
      <c r="A36" s="22" t="s">
        <v>40</v>
      </c>
      <c r="B36" s="6">
        <v>322946897</v>
      </c>
      <c r="C36" s="6">
        <v>335627862</v>
      </c>
      <c r="D36" s="23">
        <v>18712808</v>
      </c>
      <c r="E36" s="24">
        <v>320259224</v>
      </c>
      <c r="F36" s="6">
        <v>306157785</v>
      </c>
      <c r="G36" s="25">
        <v>306157785</v>
      </c>
      <c r="H36" s="26">
        <v>1124995</v>
      </c>
      <c r="I36" s="24">
        <v>394584103</v>
      </c>
      <c r="J36" s="6">
        <v>396147678</v>
      </c>
      <c r="K36" s="25">
        <v>394891703</v>
      </c>
    </row>
    <row r="37" spans="1:11" ht="12.75">
      <c r="A37" s="22" t="s">
        <v>41</v>
      </c>
      <c r="B37" s="6">
        <v>42924916</v>
      </c>
      <c r="C37" s="6">
        <v>40522581</v>
      </c>
      <c r="D37" s="23">
        <v>-8149601</v>
      </c>
      <c r="E37" s="24">
        <v>45880633</v>
      </c>
      <c r="F37" s="6">
        <v>45880633</v>
      </c>
      <c r="G37" s="25">
        <v>45880633</v>
      </c>
      <c r="H37" s="26">
        <v>22948443</v>
      </c>
      <c r="I37" s="24">
        <v>26929966</v>
      </c>
      <c r="J37" s="6">
        <v>27100245</v>
      </c>
      <c r="K37" s="25">
        <v>27339316</v>
      </c>
    </row>
    <row r="38" spans="1:11" ht="12.75">
      <c r="A38" s="22" t="s">
        <v>42</v>
      </c>
      <c r="B38" s="6">
        <v>3896825</v>
      </c>
      <c r="C38" s="6">
        <v>4937639</v>
      </c>
      <c r="D38" s="23">
        <v>1448130</v>
      </c>
      <c r="E38" s="24">
        <v>4950000</v>
      </c>
      <c r="F38" s="6">
        <v>4950000</v>
      </c>
      <c r="G38" s="25">
        <v>4950000</v>
      </c>
      <c r="H38" s="26">
        <v>4281291</v>
      </c>
      <c r="I38" s="24">
        <v>5101485</v>
      </c>
      <c r="J38" s="6">
        <v>5101485</v>
      </c>
      <c r="K38" s="25">
        <v>5101485</v>
      </c>
    </row>
    <row r="39" spans="1:11" ht="12.75">
      <c r="A39" s="22" t="s">
        <v>43</v>
      </c>
      <c r="B39" s="6">
        <v>300791257</v>
      </c>
      <c r="C39" s="6">
        <v>325741522</v>
      </c>
      <c r="D39" s="23">
        <v>22178057</v>
      </c>
      <c r="E39" s="24">
        <v>453507425</v>
      </c>
      <c r="F39" s="6">
        <v>413529325</v>
      </c>
      <c r="G39" s="25">
        <v>413529325</v>
      </c>
      <c r="H39" s="26">
        <v>1304654</v>
      </c>
      <c r="I39" s="24">
        <v>426903222</v>
      </c>
      <c r="J39" s="6">
        <v>436349798</v>
      </c>
      <c r="K39" s="25">
        <v>441289243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16371124</v>
      </c>
      <c r="C42" s="6">
        <v>14681466</v>
      </c>
      <c r="D42" s="23">
        <v>-2877263</v>
      </c>
      <c r="E42" s="24">
        <v>9361444</v>
      </c>
      <c r="F42" s="6">
        <v>34767933</v>
      </c>
      <c r="G42" s="25">
        <v>34767933</v>
      </c>
      <c r="H42" s="26">
        <v>-80802439</v>
      </c>
      <c r="I42" s="24">
        <v>31629147</v>
      </c>
      <c r="J42" s="6">
        <v>32809849</v>
      </c>
      <c r="K42" s="25">
        <v>31674136</v>
      </c>
    </row>
    <row r="43" spans="1:11" ht="12.75">
      <c r="A43" s="22" t="s">
        <v>46</v>
      </c>
      <c r="B43" s="6">
        <v>-17435263</v>
      </c>
      <c r="C43" s="6">
        <v>-15804995</v>
      </c>
      <c r="D43" s="23">
        <v>0</v>
      </c>
      <c r="E43" s="24">
        <v>-19707811</v>
      </c>
      <c r="F43" s="6">
        <v>-39238889</v>
      </c>
      <c r="G43" s="25">
        <v>-39238889</v>
      </c>
      <c r="H43" s="26">
        <v>0</v>
      </c>
      <c r="I43" s="24">
        <v>-29468201</v>
      </c>
      <c r="J43" s="6">
        <v>-30422800</v>
      </c>
      <c r="K43" s="25">
        <v>-29080650</v>
      </c>
    </row>
    <row r="44" spans="1:11" ht="12.75">
      <c r="A44" s="22" t="s">
        <v>47</v>
      </c>
      <c r="B44" s="6">
        <v>1900000</v>
      </c>
      <c r="C44" s="6">
        <v>835502</v>
      </c>
      <c r="D44" s="23">
        <v>-18072</v>
      </c>
      <c r="E44" s="24">
        <v>123072</v>
      </c>
      <c r="F44" s="6">
        <v>0</v>
      </c>
      <c r="G44" s="25">
        <v>0</v>
      </c>
      <c r="H44" s="26">
        <v>-897825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1001722</v>
      </c>
      <c r="C45" s="7">
        <v>713695</v>
      </c>
      <c r="D45" s="69">
        <v>-2895335</v>
      </c>
      <c r="E45" s="70">
        <v>-10223295</v>
      </c>
      <c r="F45" s="7">
        <v>203720</v>
      </c>
      <c r="G45" s="71">
        <v>203720</v>
      </c>
      <c r="H45" s="72">
        <v>-132099131</v>
      </c>
      <c r="I45" s="70">
        <v>2160946</v>
      </c>
      <c r="J45" s="7">
        <v>4547997</v>
      </c>
      <c r="K45" s="71">
        <v>7141483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1001722</v>
      </c>
      <c r="C48" s="6">
        <v>713695</v>
      </c>
      <c r="D48" s="23">
        <v>0</v>
      </c>
      <c r="E48" s="24">
        <v>93715924</v>
      </c>
      <c r="F48" s="6">
        <v>100479650</v>
      </c>
      <c r="G48" s="25">
        <v>100479650</v>
      </c>
      <c r="H48" s="26">
        <v>20453321</v>
      </c>
      <c r="I48" s="24">
        <v>2160948</v>
      </c>
      <c r="J48" s="6">
        <v>4547997</v>
      </c>
      <c r="K48" s="25">
        <v>7141484</v>
      </c>
    </row>
    <row r="49" spans="1:11" ht="12.75">
      <c r="A49" s="22" t="s">
        <v>51</v>
      </c>
      <c r="B49" s="6">
        <f>+B75</f>
        <v>25505737.58083138</v>
      </c>
      <c r="C49" s="6">
        <f aca="true" t="shared" si="6" ref="C49:K49">+C75</f>
        <v>21401346.718592968</v>
      </c>
      <c r="D49" s="23">
        <f t="shared" si="6"/>
        <v>-8313303</v>
      </c>
      <c r="E49" s="24">
        <f t="shared" si="6"/>
        <v>-9825834.260611512</v>
      </c>
      <c r="F49" s="6">
        <f t="shared" si="6"/>
        <v>13340764.51713105</v>
      </c>
      <c r="G49" s="25">
        <f t="shared" si="6"/>
        <v>13340764.51713105</v>
      </c>
      <c r="H49" s="26">
        <f t="shared" si="6"/>
        <v>23150930.524154246</v>
      </c>
      <c r="I49" s="24">
        <f t="shared" si="6"/>
        <v>-16496606.915217228</v>
      </c>
      <c r="J49" s="6">
        <f t="shared" si="6"/>
        <v>-20165469.86208173</v>
      </c>
      <c r="K49" s="25">
        <f t="shared" si="6"/>
        <v>-21186622.40268477</v>
      </c>
    </row>
    <row r="50" spans="1:11" ht="12.75">
      <c r="A50" s="33" t="s">
        <v>52</v>
      </c>
      <c r="B50" s="7">
        <f>+B48-B49</f>
        <v>-24504015.58083138</v>
      </c>
      <c r="C50" s="7">
        <f aca="true" t="shared" si="7" ref="C50:K50">+C48-C49</f>
        <v>-20687651.718592968</v>
      </c>
      <c r="D50" s="69">
        <f t="shared" si="7"/>
        <v>8313303</v>
      </c>
      <c r="E50" s="70">
        <f t="shared" si="7"/>
        <v>103541758.2606115</v>
      </c>
      <c r="F50" s="7">
        <f t="shared" si="7"/>
        <v>87138885.48286895</v>
      </c>
      <c r="G50" s="71">
        <f t="shared" si="7"/>
        <v>87138885.48286895</v>
      </c>
      <c r="H50" s="72">
        <f t="shared" si="7"/>
        <v>-2697609.524154246</v>
      </c>
      <c r="I50" s="70">
        <f t="shared" si="7"/>
        <v>18657554.91521723</v>
      </c>
      <c r="J50" s="7">
        <f t="shared" si="7"/>
        <v>24713466.86208173</v>
      </c>
      <c r="K50" s="71">
        <f t="shared" si="7"/>
        <v>28328106.40268477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322946898</v>
      </c>
      <c r="C53" s="6">
        <v>335627684</v>
      </c>
      <c r="D53" s="23">
        <v>18712808</v>
      </c>
      <c r="E53" s="24">
        <v>320259224</v>
      </c>
      <c r="F53" s="6">
        <v>306157785</v>
      </c>
      <c r="G53" s="25">
        <v>306157785</v>
      </c>
      <c r="H53" s="26">
        <v>1124995</v>
      </c>
      <c r="I53" s="24">
        <v>394584103</v>
      </c>
      <c r="J53" s="6">
        <v>396147678</v>
      </c>
      <c r="K53" s="25">
        <v>394891703</v>
      </c>
    </row>
    <row r="54" spans="1:11" ht="12.75">
      <c r="A54" s="22" t="s">
        <v>55</v>
      </c>
      <c r="B54" s="6">
        <v>22383415</v>
      </c>
      <c r="C54" s="6">
        <v>17493137</v>
      </c>
      <c r="D54" s="23">
        <v>0</v>
      </c>
      <c r="E54" s="24">
        <v>24797996</v>
      </c>
      <c r="F54" s="6">
        <v>24797996</v>
      </c>
      <c r="G54" s="25">
        <v>24797996</v>
      </c>
      <c r="H54" s="26">
        <v>20071855</v>
      </c>
      <c r="I54" s="24">
        <v>27457523</v>
      </c>
      <c r="J54" s="6">
        <v>28859229</v>
      </c>
      <c r="K54" s="25">
        <v>30336625</v>
      </c>
    </row>
    <row r="55" spans="1:11" ht="12.75">
      <c r="A55" s="22" t="s">
        <v>56</v>
      </c>
      <c r="B55" s="6">
        <v>0</v>
      </c>
      <c r="C55" s="6">
        <v>0</v>
      </c>
      <c r="D55" s="23">
        <v>443728</v>
      </c>
      <c r="E55" s="24">
        <v>11723539</v>
      </c>
      <c r="F55" s="6">
        <v>30880498</v>
      </c>
      <c r="G55" s="25">
        <v>30880498</v>
      </c>
      <c r="H55" s="26">
        <v>7789999</v>
      </c>
      <c r="I55" s="24">
        <v>15227778</v>
      </c>
      <c r="J55" s="6">
        <v>27222801</v>
      </c>
      <c r="K55" s="25">
        <v>26080650</v>
      </c>
    </row>
    <row r="56" spans="1:11" ht="12.75">
      <c r="A56" s="22" t="s">
        <v>57</v>
      </c>
      <c r="B56" s="6">
        <v>1368293</v>
      </c>
      <c r="C56" s="6">
        <v>1026206</v>
      </c>
      <c r="D56" s="23">
        <v>275627</v>
      </c>
      <c r="E56" s="24">
        <v>8168538</v>
      </c>
      <c r="F56" s="6">
        <v>7017268</v>
      </c>
      <c r="G56" s="25">
        <v>7017268</v>
      </c>
      <c r="H56" s="26">
        <v>4582959</v>
      </c>
      <c r="I56" s="24">
        <v>6670415</v>
      </c>
      <c r="J56" s="6">
        <v>5958681</v>
      </c>
      <c r="K56" s="25">
        <v>5999237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12305527</v>
      </c>
      <c r="F59" s="6">
        <v>15855527</v>
      </c>
      <c r="G59" s="25">
        <v>15855527</v>
      </c>
      <c r="H59" s="26">
        <v>15855527</v>
      </c>
      <c r="I59" s="24">
        <v>14313086</v>
      </c>
      <c r="J59" s="6">
        <v>15171871</v>
      </c>
      <c r="K59" s="25">
        <v>16082184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6398262</v>
      </c>
      <c r="F60" s="6">
        <v>6398262</v>
      </c>
      <c r="G60" s="25">
        <v>6398262</v>
      </c>
      <c r="H60" s="26">
        <v>6398262</v>
      </c>
      <c r="I60" s="24">
        <v>3912003</v>
      </c>
      <c r="J60" s="6">
        <v>4146723</v>
      </c>
      <c r="K60" s="25">
        <v>4395526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0.6519529373088174</v>
      </c>
      <c r="C70" s="5">
        <f aca="true" t="shared" si="8" ref="C70:K70">IF(ISERROR(C71/C72),0,(C71/C72))</f>
        <v>0.4634224988062552</v>
      </c>
      <c r="D70" s="5">
        <f t="shared" si="8"/>
        <v>0</v>
      </c>
      <c r="E70" s="5">
        <f t="shared" si="8"/>
        <v>0.7701214255390528</v>
      </c>
      <c r="F70" s="5">
        <f t="shared" si="8"/>
        <v>0.5430887276983397</v>
      </c>
      <c r="G70" s="5">
        <f t="shared" si="8"/>
        <v>0.5430887276983397</v>
      </c>
      <c r="H70" s="5">
        <f t="shared" si="8"/>
        <v>0.045455193685475966</v>
      </c>
      <c r="I70" s="5">
        <f t="shared" si="8"/>
        <v>0.6331163063977501</v>
      </c>
      <c r="J70" s="5">
        <f t="shared" si="8"/>
        <v>0.6343199911092826</v>
      </c>
      <c r="K70" s="5">
        <f t="shared" si="8"/>
        <v>0.6144453033664292</v>
      </c>
    </row>
    <row r="71" spans="1:11" ht="12.75" hidden="1">
      <c r="A71" s="2" t="s">
        <v>120</v>
      </c>
      <c r="B71" s="2">
        <f>+B83</f>
        <v>31729979</v>
      </c>
      <c r="C71" s="2">
        <f aca="true" t="shared" si="9" ref="C71:K71">+C83</f>
        <v>26738866</v>
      </c>
      <c r="D71" s="2">
        <f t="shared" si="9"/>
        <v>0</v>
      </c>
      <c r="E71" s="2">
        <f t="shared" si="9"/>
        <v>40126684</v>
      </c>
      <c r="F71" s="2">
        <f t="shared" si="9"/>
        <v>38326912</v>
      </c>
      <c r="G71" s="2">
        <f t="shared" si="9"/>
        <v>38326912</v>
      </c>
      <c r="H71" s="2">
        <f t="shared" si="9"/>
        <v>2897310</v>
      </c>
      <c r="I71" s="2">
        <f t="shared" si="9"/>
        <v>49200937</v>
      </c>
      <c r="J71" s="2">
        <f t="shared" si="9"/>
        <v>51380768</v>
      </c>
      <c r="K71" s="2">
        <f t="shared" si="9"/>
        <v>49079014</v>
      </c>
    </row>
    <row r="72" spans="1:11" ht="12.75" hidden="1">
      <c r="A72" s="2" t="s">
        <v>121</v>
      </c>
      <c r="B72" s="2">
        <f>+B77</f>
        <v>48669125</v>
      </c>
      <c r="C72" s="2">
        <f aca="true" t="shared" si="10" ref="C72:K72">+C77</f>
        <v>57698679</v>
      </c>
      <c r="D72" s="2">
        <f t="shared" si="10"/>
        <v>9210390</v>
      </c>
      <c r="E72" s="2">
        <f t="shared" si="10"/>
        <v>52104360</v>
      </c>
      <c r="F72" s="2">
        <f t="shared" si="10"/>
        <v>70572100</v>
      </c>
      <c r="G72" s="2">
        <f t="shared" si="10"/>
        <v>70572100</v>
      </c>
      <c r="H72" s="2">
        <f t="shared" si="10"/>
        <v>63739911</v>
      </c>
      <c r="I72" s="2">
        <f t="shared" si="10"/>
        <v>77712320</v>
      </c>
      <c r="J72" s="2">
        <f t="shared" si="10"/>
        <v>81001338</v>
      </c>
      <c r="K72" s="2">
        <f t="shared" si="10"/>
        <v>79875318</v>
      </c>
    </row>
    <row r="73" spans="1:11" ht="12.75" hidden="1">
      <c r="A73" s="2" t="s">
        <v>122</v>
      </c>
      <c r="B73" s="2">
        <f>+B74</f>
        <v>-21194926.5</v>
      </c>
      <c r="C73" s="2">
        <f aca="true" t="shared" si="11" ref="C73:K73">+(C78+C80+C81+C82)-(B78+B80+B81+B82)</f>
        <v>11463666</v>
      </c>
      <c r="D73" s="2">
        <f t="shared" si="11"/>
        <v>-50676897</v>
      </c>
      <c r="E73" s="2">
        <f t="shared" si="11"/>
        <v>83134095</v>
      </c>
      <c r="F73" s="2">
        <f>+(F78+F80+F81+F82)-(D78+D80+D81+D82)</f>
        <v>68499139</v>
      </c>
      <c r="G73" s="2">
        <f>+(G78+G80+G81+G82)-(D78+D80+D81+D82)</f>
        <v>68499139</v>
      </c>
      <c r="H73" s="2">
        <f>+(H78+H80+H81+H82)-(D78+D80+D81+D82)</f>
        <v>21774611</v>
      </c>
      <c r="I73" s="2">
        <f>+(I78+I80+I81+I82)-(E78+E80+E81+E82)</f>
        <v>-5330177</v>
      </c>
      <c r="J73" s="2">
        <f t="shared" si="11"/>
        <v>5666845</v>
      </c>
      <c r="K73" s="2">
        <f t="shared" si="11"/>
        <v>3841008</v>
      </c>
    </row>
    <row r="74" spans="1:11" ht="12.75" hidden="1">
      <c r="A74" s="2" t="s">
        <v>123</v>
      </c>
      <c r="B74" s="2">
        <f>+TREND(C74:E74)</f>
        <v>-21194926.5</v>
      </c>
      <c r="C74" s="2">
        <f>+C73</f>
        <v>11463666</v>
      </c>
      <c r="D74" s="2">
        <f aca="true" t="shared" si="12" ref="D74:K74">+D73</f>
        <v>-50676897</v>
      </c>
      <c r="E74" s="2">
        <f t="shared" si="12"/>
        <v>83134095</v>
      </c>
      <c r="F74" s="2">
        <f t="shared" si="12"/>
        <v>68499139</v>
      </c>
      <c r="G74" s="2">
        <f t="shared" si="12"/>
        <v>68499139</v>
      </c>
      <c r="H74" s="2">
        <f t="shared" si="12"/>
        <v>21774611</v>
      </c>
      <c r="I74" s="2">
        <f t="shared" si="12"/>
        <v>-5330177</v>
      </c>
      <c r="J74" s="2">
        <f t="shared" si="12"/>
        <v>5666845</v>
      </c>
      <c r="K74" s="2">
        <f t="shared" si="12"/>
        <v>3841008</v>
      </c>
    </row>
    <row r="75" spans="1:11" ht="12.75" hidden="1">
      <c r="A75" s="2" t="s">
        <v>124</v>
      </c>
      <c r="B75" s="2">
        <f>+B84-(((B80+B81+B78)*B70)-B79)</f>
        <v>25505737.58083138</v>
      </c>
      <c r="C75" s="2">
        <f aca="true" t="shared" si="13" ref="C75:K75">+C84-(((C80+C81+C78)*C70)-C79)</f>
        <v>21401346.718592968</v>
      </c>
      <c r="D75" s="2">
        <f t="shared" si="13"/>
        <v>-8313303</v>
      </c>
      <c r="E75" s="2">
        <f t="shared" si="13"/>
        <v>-9825834.260611512</v>
      </c>
      <c r="F75" s="2">
        <f t="shared" si="13"/>
        <v>13340764.51713105</v>
      </c>
      <c r="G75" s="2">
        <f t="shared" si="13"/>
        <v>13340764.51713105</v>
      </c>
      <c r="H75" s="2">
        <f t="shared" si="13"/>
        <v>23150930.524154246</v>
      </c>
      <c r="I75" s="2">
        <f t="shared" si="13"/>
        <v>-16496606.915217228</v>
      </c>
      <c r="J75" s="2">
        <f t="shared" si="13"/>
        <v>-20165469.86208173</v>
      </c>
      <c r="K75" s="2">
        <f t="shared" si="13"/>
        <v>-21186622.40268477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48669125</v>
      </c>
      <c r="C77" s="3">
        <v>57698679</v>
      </c>
      <c r="D77" s="3">
        <v>9210390</v>
      </c>
      <c r="E77" s="3">
        <v>52104360</v>
      </c>
      <c r="F77" s="3">
        <v>70572100</v>
      </c>
      <c r="G77" s="3">
        <v>70572100</v>
      </c>
      <c r="H77" s="3">
        <v>63739911</v>
      </c>
      <c r="I77" s="3">
        <v>77712320</v>
      </c>
      <c r="J77" s="3">
        <v>81001338</v>
      </c>
      <c r="K77" s="3">
        <v>79875318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40677957</v>
      </c>
      <c r="C79" s="3">
        <v>37498615</v>
      </c>
      <c r="D79" s="3">
        <v>-8313303</v>
      </c>
      <c r="E79" s="3">
        <v>41797160</v>
      </c>
      <c r="F79" s="3">
        <v>41797160</v>
      </c>
      <c r="G79" s="3">
        <v>41797160</v>
      </c>
      <c r="H79" s="3">
        <v>23416975</v>
      </c>
      <c r="I79" s="3">
        <v>22568000</v>
      </c>
      <c r="J79" s="3">
        <v>22568000</v>
      </c>
      <c r="K79" s="3">
        <v>22568000</v>
      </c>
    </row>
    <row r="80" spans="1:11" ht="13.5" hidden="1">
      <c r="A80" s="1" t="s">
        <v>69</v>
      </c>
      <c r="B80" s="3">
        <v>11039734</v>
      </c>
      <c r="C80" s="3">
        <v>10802836</v>
      </c>
      <c r="D80" s="3">
        <v>-21652188</v>
      </c>
      <c r="E80" s="3">
        <v>50874195</v>
      </c>
      <c r="F80" s="3">
        <v>36239239</v>
      </c>
      <c r="G80" s="3">
        <v>36239239</v>
      </c>
      <c r="H80" s="3">
        <v>-1549509</v>
      </c>
      <c r="I80" s="3">
        <v>31687065</v>
      </c>
      <c r="J80" s="3">
        <v>36354518</v>
      </c>
      <c r="K80" s="3">
        <v>40195526</v>
      </c>
    </row>
    <row r="81" spans="1:11" ht="13.5" hidden="1">
      <c r="A81" s="1" t="s">
        <v>70</v>
      </c>
      <c r="B81" s="3">
        <v>12232221</v>
      </c>
      <c r="C81" s="3">
        <v>23932785</v>
      </c>
      <c r="D81" s="3">
        <v>5714194</v>
      </c>
      <c r="E81" s="3">
        <v>16158084</v>
      </c>
      <c r="F81" s="3">
        <v>16158084</v>
      </c>
      <c r="G81" s="3">
        <v>16158084</v>
      </c>
      <c r="H81" s="3">
        <v>7402404</v>
      </c>
      <c r="I81" s="3">
        <v>30015037</v>
      </c>
      <c r="J81" s="3">
        <v>31014429</v>
      </c>
      <c r="K81" s="3">
        <v>31014429</v>
      </c>
    </row>
    <row r="82" spans="1:11" ht="13.5" hidden="1">
      <c r="A82" s="1" t="s">
        <v>71</v>
      </c>
      <c r="B82" s="3">
        <v>0</v>
      </c>
      <c r="C82" s="3">
        <v>0</v>
      </c>
      <c r="D82" s="3">
        <v>-3282</v>
      </c>
      <c r="E82" s="3">
        <v>160540</v>
      </c>
      <c r="F82" s="3">
        <v>160540</v>
      </c>
      <c r="G82" s="3">
        <v>160540</v>
      </c>
      <c r="H82" s="3">
        <v>-19560</v>
      </c>
      <c r="I82" s="3">
        <v>160540</v>
      </c>
      <c r="J82" s="3">
        <v>160540</v>
      </c>
      <c r="K82" s="3">
        <v>160540</v>
      </c>
    </row>
    <row r="83" spans="1:11" ht="13.5" hidden="1">
      <c r="A83" s="1" t="s">
        <v>72</v>
      </c>
      <c r="B83" s="3">
        <v>31729979</v>
      </c>
      <c r="C83" s="3">
        <v>26738866</v>
      </c>
      <c r="D83" s="3">
        <v>0</v>
      </c>
      <c r="E83" s="3">
        <v>40126684</v>
      </c>
      <c r="F83" s="3">
        <v>38326912</v>
      </c>
      <c r="G83" s="3">
        <v>38326912</v>
      </c>
      <c r="H83" s="3">
        <v>2897310</v>
      </c>
      <c r="I83" s="3">
        <v>49200937</v>
      </c>
      <c r="J83" s="3">
        <v>51380768</v>
      </c>
      <c r="K83" s="3">
        <v>49079014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2.75">
      <c r="A7" s="22" t="s">
        <v>20</v>
      </c>
      <c r="B7" s="6">
        <v>18054689</v>
      </c>
      <c r="C7" s="6">
        <v>18866203</v>
      </c>
      <c r="D7" s="23">
        <v>16299007</v>
      </c>
      <c r="E7" s="24">
        <v>17800000</v>
      </c>
      <c r="F7" s="6">
        <v>17800000</v>
      </c>
      <c r="G7" s="25">
        <v>17800000</v>
      </c>
      <c r="H7" s="26">
        <v>32304014</v>
      </c>
      <c r="I7" s="24">
        <v>15000000</v>
      </c>
      <c r="J7" s="6">
        <v>15000000</v>
      </c>
      <c r="K7" s="25">
        <v>15000000</v>
      </c>
    </row>
    <row r="8" spans="1:11" ht="12.75">
      <c r="A8" s="22" t="s">
        <v>21</v>
      </c>
      <c r="B8" s="6">
        <v>95432020</v>
      </c>
      <c r="C8" s="6">
        <v>87632080</v>
      </c>
      <c r="D8" s="23">
        <v>89310416</v>
      </c>
      <c r="E8" s="24">
        <v>29502000</v>
      </c>
      <c r="F8" s="6">
        <v>97092000</v>
      </c>
      <c r="G8" s="25">
        <v>97092000</v>
      </c>
      <c r="H8" s="26">
        <v>49366294</v>
      </c>
      <c r="I8" s="24">
        <v>96837000</v>
      </c>
      <c r="J8" s="6">
        <v>100623000</v>
      </c>
      <c r="K8" s="25">
        <v>104717000</v>
      </c>
    </row>
    <row r="9" spans="1:11" ht="12.75">
      <c r="A9" s="22" t="s">
        <v>22</v>
      </c>
      <c r="B9" s="6">
        <v>14324794</v>
      </c>
      <c r="C9" s="6">
        <v>8877651</v>
      </c>
      <c r="D9" s="23">
        <v>5407427</v>
      </c>
      <c r="E9" s="24">
        <v>85245020</v>
      </c>
      <c r="F9" s="6">
        <v>64453800</v>
      </c>
      <c r="G9" s="25">
        <v>64453800</v>
      </c>
      <c r="H9" s="26">
        <v>130609500</v>
      </c>
      <c r="I9" s="24">
        <v>37138000</v>
      </c>
      <c r="J9" s="6">
        <v>36925000</v>
      </c>
      <c r="K9" s="25">
        <v>36925000</v>
      </c>
    </row>
    <row r="10" spans="1:11" ht="20.25">
      <c r="A10" s="27" t="s">
        <v>114</v>
      </c>
      <c r="B10" s="28">
        <f>SUM(B5:B9)</f>
        <v>127811503</v>
      </c>
      <c r="C10" s="29">
        <f aca="true" t="shared" si="0" ref="C10:K10">SUM(C5:C9)</f>
        <v>115375934</v>
      </c>
      <c r="D10" s="30">
        <f t="shared" si="0"/>
        <v>111016850</v>
      </c>
      <c r="E10" s="28">
        <f t="shared" si="0"/>
        <v>132547020</v>
      </c>
      <c r="F10" s="29">
        <f t="shared" si="0"/>
        <v>179345800</v>
      </c>
      <c r="G10" s="31">
        <f t="shared" si="0"/>
        <v>179345800</v>
      </c>
      <c r="H10" s="32">
        <f t="shared" si="0"/>
        <v>212279808</v>
      </c>
      <c r="I10" s="28">
        <f t="shared" si="0"/>
        <v>148975000</v>
      </c>
      <c r="J10" s="29">
        <f t="shared" si="0"/>
        <v>152548000</v>
      </c>
      <c r="K10" s="31">
        <f t="shared" si="0"/>
        <v>156642000</v>
      </c>
    </row>
    <row r="11" spans="1:11" ht="12.75">
      <c r="A11" s="22" t="s">
        <v>23</v>
      </c>
      <c r="B11" s="6">
        <v>38544872</v>
      </c>
      <c r="C11" s="6">
        <v>37668127</v>
      </c>
      <c r="D11" s="23">
        <v>36035919</v>
      </c>
      <c r="E11" s="24">
        <v>44976352</v>
      </c>
      <c r="F11" s="6">
        <v>44778132</v>
      </c>
      <c r="G11" s="25">
        <v>44778132</v>
      </c>
      <c r="H11" s="26">
        <v>68777846</v>
      </c>
      <c r="I11" s="24">
        <v>45932714</v>
      </c>
      <c r="J11" s="6">
        <v>49147678</v>
      </c>
      <c r="K11" s="25">
        <v>52588537</v>
      </c>
    </row>
    <row r="12" spans="1:11" ht="12.75">
      <c r="A12" s="22" t="s">
        <v>24</v>
      </c>
      <c r="B12" s="6">
        <v>6635500</v>
      </c>
      <c r="C12" s="6">
        <v>6652469</v>
      </c>
      <c r="D12" s="23">
        <v>7287732</v>
      </c>
      <c r="E12" s="24">
        <v>8179611</v>
      </c>
      <c r="F12" s="6">
        <v>8179611</v>
      </c>
      <c r="G12" s="25">
        <v>8179611</v>
      </c>
      <c r="H12" s="26">
        <v>14169462</v>
      </c>
      <c r="I12" s="24">
        <v>8195925</v>
      </c>
      <c r="J12" s="6">
        <v>8769609</v>
      </c>
      <c r="K12" s="25">
        <v>9382816</v>
      </c>
    </row>
    <row r="13" spans="1:11" ht="12.75">
      <c r="A13" s="22" t="s">
        <v>115</v>
      </c>
      <c r="B13" s="6">
        <v>1547131</v>
      </c>
      <c r="C13" s="6">
        <v>1581260</v>
      </c>
      <c r="D13" s="23">
        <v>1543958</v>
      </c>
      <c r="E13" s="24">
        <v>1700000</v>
      </c>
      <c r="F13" s="6">
        <v>1700000</v>
      </c>
      <c r="G13" s="25">
        <v>1700000</v>
      </c>
      <c r="H13" s="26">
        <v>3033787</v>
      </c>
      <c r="I13" s="24">
        <v>1800000</v>
      </c>
      <c r="J13" s="6">
        <v>1900000</v>
      </c>
      <c r="K13" s="25">
        <v>2000000</v>
      </c>
    </row>
    <row r="14" spans="1:11" ht="12.75">
      <c r="A14" s="22" t="s">
        <v>25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1480337</v>
      </c>
      <c r="I15" s="24">
        <v>0</v>
      </c>
      <c r="J15" s="6">
        <v>0</v>
      </c>
      <c r="K15" s="25">
        <v>0</v>
      </c>
    </row>
    <row r="16" spans="1:11" ht="12.75">
      <c r="A16" s="22" t="s">
        <v>21</v>
      </c>
      <c r="B16" s="6">
        <v>27806653</v>
      </c>
      <c r="C16" s="6">
        <v>20093149</v>
      </c>
      <c r="D16" s="23">
        <v>-85619689</v>
      </c>
      <c r="E16" s="24">
        <v>29165000</v>
      </c>
      <c r="F16" s="6">
        <v>32624000</v>
      </c>
      <c r="G16" s="25">
        <v>32624000</v>
      </c>
      <c r="H16" s="26">
        <v>45341960</v>
      </c>
      <c r="I16" s="24">
        <v>31503000</v>
      </c>
      <c r="J16" s="6">
        <v>33566000</v>
      </c>
      <c r="K16" s="25">
        <v>35772268</v>
      </c>
    </row>
    <row r="17" spans="1:11" ht="12.75">
      <c r="A17" s="22" t="s">
        <v>27</v>
      </c>
      <c r="B17" s="6">
        <v>57205056</v>
      </c>
      <c r="C17" s="6">
        <v>62465086</v>
      </c>
      <c r="D17" s="23">
        <v>43472559</v>
      </c>
      <c r="E17" s="24">
        <v>48526057</v>
      </c>
      <c r="F17" s="6">
        <v>92063057</v>
      </c>
      <c r="G17" s="25">
        <v>92063057</v>
      </c>
      <c r="H17" s="26">
        <v>69293832</v>
      </c>
      <c r="I17" s="24">
        <v>61543154</v>
      </c>
      <c r="J17" s="6">
        <v>59144432</v>
      </c>
      <c r="K17" s="25">
        <v>56868583</v>
      </c>
    </row>
    <row r="18" spans="1:11" ht="12.75">
      <c r="A18" s="33" t="s">
        <v>28</v>
      </c>
      <c r="B18" s="34">
        <f>SUM(B11:B17)</f>
        <v>131739212</v>
      </c>
      <c r="C18" s="35">
        <f aca="true" t="shared" si="1" ref="C18:K18">SUM(C11:C17)</f>
        <v>128460091</v>
      </c>
      <c r="D18" s="36">
        <f t="shared" si="1"/>
        <v>2720479</v>
      </c>
      <c r="E18" s="34">
        <f t="shared" si="1"/>
        <v>132547020</v>
      </c>
      <c r="F18" s="35">
        <f t="shared" si="1"/>
        <v>179344800</v>
      </c>
      <c r="G18" s="37">
        <f t="shared" si="1"/>
        <v>179344800</v>
      </c>
      <c r="H18" s="38">
        <f t="shared" si="1"/>
        <v>202097224</v>
      </c>
      <c r="I18" s="34">
        <f t="shared" si="1"/>
        <v>148974793</v>
      </c>
      <c r="J18" s="35">
        <f t="shared" si="1"/>
        <v>152527719</v>
      </c>
      <c r="K18" s="37">
        <f t="shared" si="1"/>
        <v>156612204</v>
      </c>
    </row>
    <row r="19" spans="1:11" ht="12.75">
      <c r="A19" s="33" t="s">
        <v>29</v>
      </c>
      <c r="B19" s="39">
        <f>+B10-B18</f>
        <v>-3927709</v>
      </c>
      <c r="C19" s="40">
        <f aca="true" t="shared" si="2" ref="C19:K19">+C10-C18</f>
        <v>-13084157</v>
      </c>
      <c r="D19" s="41">
        <f t="shared" si="2"/>
        <v>108296371</v>
      </c>
      <c r="E19" s="39">
        <f t="shared" si="2"/>
        <v>0</v>
      </c>
      <c r="F19" s="40">
        <f t="shared" si="2"/>
        <v>1000</v>
      </c>
      <c r="G19" s="42">
        <f t="shared" si="2"/>
        <v>1000</v>
      </c>
      <c r="H19" s="43">
        <f t="shared" si="2"/>
        <v>10182584</v>
      </c>
      <c r="I19" s="39">
        <f t="shared" si="2"/>
        <v>207</v>
      </c>
      <c r="J19" s="40">
        <f t="shared" si="2"/>
        <v>20281</v>
      </c>
      <c r="K19" s="42">
        <f t="shared" si="2"/>
        <v>29796</v>
      </c>
    </row>
    <row r="20" spans="1:11" ht="20.25">
      <c r="A20" s="44" t="s">
        <v>30</v>
      </c>
      <c r="B20" s="45">
        <v>0</v>
      </c>
      <c r="C20" s="46">
        <v>0</v>
      </c>
      <c r="D20" s="47">
        <v>0</v>
      </c>
      <c r="E20" s="45">
        <v>0</v>
      </c>
      <c r="F20" s="46">
        <v>0</v>
      </c>
      <c r="G20" s="48">
        <v>0</v>
      </c>
      <c r="H20" s="49">
        <v>3921053</v>
      </c>
      <c r="I20" s="45">
        <v>0</v>
      </c>
      <c r="J20" s="46">
        <v>0</v>
      </c>
      <c r="K20" s="48">
        <v>0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-3927709</v>
      </c>
      <c r="C22" s="57">
        <f aca="true" t="shared" si="3" ref="C22:K22">SUM(C19:C21)</f>
        <v>-13084157</v>
      </c>
      <c r="D22" s="58">
        <f t="shared" si="3"/>
        <v>108296371</v>
      </c>
      <c r="E22" s="56">
        <f t="shared" si="3"/>
        <v>0</v>
      </c>
      <c r="F22" s="57">
        <f t="shared" si="3"/>
        <v>1000</v>
      </c>
      <c r="G22" s="59">
        <f t="shared" si="3"/>
        <v>1000</v>
      </c>
      <c r="H22" s="60">
        <f t="shared" si="3"/>
        <v>14103637</v>
      </c>
      <c r="I22" s="56">
        <f t="shared" si="3"/>
        <v>207</v>
      </c>
      <c r="J22" s="57">
        <f t="shared" si="3"/>
        <v>20281</v>
      </c>
      <c r="K22" s="59">
        <f t="shared" si="3"/>
        <v>29796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-3927709</v>
      </c>
      <c r="C24" s="40">
        <f aca="true" t="shared" si="4" ref="C24:K24">SUM(C22:C23)</f>
        <v>-13084157</v>
      </c>
      <c r="D24" s="41">
        <f t="shared" si="4"/>
        <v>108296371</v>
      </c>
      <c r="E24" s="39">
        <f t="shared" si="4"/>
        <v>0</v>
      </c>
      <c r="F24" s="40">
        <f t="shared" si="4"/>
        <v>1000</v>
      </c>
      <c r="G24" s="42">
        <f t="shared" si="4"/>
        <v>1000</v>
      </c>
      <c r="H24" s="43">
        <f t="shared" si="4"/>
        <v>14103637</v>
      </c>
      <c r="I24" s="39">
        <f t="shared" si="4"/>
        <v>207</v>
      </c>
      <c r="J24" s="40">
        <f t="shared" si="4"/>
        <v>20281</v>
      </c>
      <c r="K24" s="42">
        <f t="shared" si="4"/>
        <v>29796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1403299</v>
      </c>
      <c r="C27" s="7">
        <v>6122147</v>
      </c>
      <c r="D27" s="69">
        <v>2298797</v>
      </c>
      <c r="E27" s="70">
        <v>1747000</v>
      </c>
      <c r="F27" s="7">
        <v>9424000</v>
      </c>
      <c r="G27" s="71">
        <v>9424000</v>
      </c>
      <c r="H27" s="72">
        <v>4129591</v>
      </c>
      <c r="I27" s="70">
        <v>1418000</v>
      </c>
      <c r="J27" s="7">
        <v>990000</v>
      </c>
      <c r="K27" s="71">
        <v>990000</v>
      </c>
    </row>
    <row r="28" spans="1:11" ht="12.75">
      <c r="A28" s="73" t="s">
        <v>34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1403299</v>
      </c>
      <c r="C31" s="6">
        <v>6122147</v>
      </c>
      <c r="D31" s="23">
        <v>0</v>
      </c>
      <c r="E31" s="24">
        <v>1747000</v>
      </c>
      <c r="F31" s="6">
        <v>9424000</v>
      </c>
      <c r="G31" s="25">
        <v>9424000</v>
      </c>
      <c r="H31" s="26">
        <v>0</v>
      </c>
      <c r="I31" s="24">
        <v>1418000</v>
      </c>
      <c r="J31" s="6">
        <v>990000</v>
      </c>
      <c r="K31" s="25">
        <v>990000</v>
      </c>
    </row>
    <row r="32" spans="1:11" ht="12.75">
      <c r="A32" s="33" t="s">
        <v>37</v>
      </c>
      <c r="B32" s="7">
        <f>SUM(B28:B31)</f>
        <v>1403299</v>
      </c>
      <c r="C32" s="7">
        <f aca="true" t="shared" si="5" ref="C32:K32">SUM(C28:C31)</f>
        <v>6122147</v>
      </c>
      <c r="D32" s="69">
        <f t="shared" si="5"/>
        <v>0</v>
      </c>
      <c r="E32" s="70">
        <f t="shared" si="5"/>
        <v>1747000</v>
      </c>
      <c r="F32" s="7">
        <f t="shared" si="5"/>
        <v>9424000</v>
      </c>
      <c r="G32" s="71">
        <f t="shared" si="5"/>
        <v>9424000</v>
      </c>
      <c r="H32" s="72">
        <f t="shared" si="5"/>
        <v>0</v>
      </c>
      <c r="I32" s="70">
        <f t="shared" si="5"/>
        <v>1418000</v>
      </c>
      <c r="J32" s="7">
        <f t="shared" si="5"/>
        <v>990000</v>
      </c>
      <c r="K32" s="71">
        <f t="shared" si="5"/>
        <v>990000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240908804</v>
      </c>
      <c r="C35" s="6">
        <v>236748013</v>
      </c>
      <c r="D35" s="23">
        <v>218665563</v>
      </c>
      <c r="E35" s="24">
        <v>237566000</v>
      </c>
      <c r="F35" s="6">
        <v>229890000</v>
      </c>
      <c r="G35" s="25">
        <v>229890000</v>
      </c>
      <c r="H35" s="26">
        <v>435071529</v>
      </c>
      <c r="I35" s="24">
        <v>88584235</v>
      </c>
      <c r="J35" s="6">
        <v>50967461</v>
      </c>
      <c r="K35" s="25">
        <v>61976796</v>
      </c>
    </row>
    <row r="36" spans="1:11" ht="12.75">
      <c r="A36" s="22" t="s">
        <v>40</v>
      </c>
      <c r="B36" s="6">
        <v>45302952</v>
      </c>
      <c r="C36" s="6">
        <v>48563168</v>
      </c>
      <c r="D36" s="23">
        <v>48874808</v>
      </c>
      <c r="E36" s="24">
        <v>46311000</v>
      </c>
      <c r="F36" s="6">
        <v>53988000</v>
      </c>
      <c r="G36" s="25">
        <v>53988000</v>
      </c>
      <c r="H36" s="26">
        <v>97167735</v>
      </c>
      <c r="I36" s="24">
        <v>56436511</v>
      </c>
      <c r="J36" s="6">
        <v>55526777</v>
      </c>
      <c r="K36" s="25">
        <v>54516777</v>
      </c>
    </row>
    <row r="37" spans="1:11" ht="12.75">
      <c r="A37" s="22" t="s">
        <v>41</v>
      </c>
      <c r="B37" s="6">
        <v>30123918</v>
      </c>
      <c r="C37" s="6">
        <v>41212007</v>
      </c>
      <c r="D37" s="23">
        <v>17696000</v>
      </c>
      <c r="E37" s="24">
        <v>33068000</v>
      </c>
      <c r="F37" s="6">
        <v>33068000</v>
      </c>
      <c r="G37" s="25">
        <v>33068000</v>
      </c>
      <c r="H37" s="26">
        <v>151332480</v>
      </c>
      <c r="I37" s="24">
        <v>20508601</v>
      </c>
      <c r="J37" s="6">
        <v>16132823</v>
      </c>
      <c r="K37" s="25">
        <v>16132823</v>
      </c>
    </row>
    <row r="38" spans="1:11" ht="12.75">
      <c r="A38" s="22" t="s">
        <v>42</v>
      </c>
      <c r="B38" s="6">
        <v>60116246</v>
      </c>
      <c r="C38" s="6">
        <v>56814344</v>
      </c>
      <c r="D38" s="23">
        <v>-54148000</v>
      </c>
      <c r="E38" s="24">
        <v>64000000</v>
      </c>
      <c r="F38" s="6">
        <v>64000000</v>
      </c>
      <c r="G38" s="25">
        <v>64000000</v>
      </c>
      <c r="H38" s="26">
        <v>-446668</v>
      </c>
      <c r="I38" s="24">
        <v>65000000</v>
      </c>
      <c r="J38" s="6">
        <v>65000000</v>
      </c>
      <c r="K38" s="25">
        <v>65000000</v>
      </c>
    </row>
    <row r="39" spans="1:11" ht="12.75">
      <c r="A39" s="22" t="s">
        <v>43</v>
      </c>
      <c r="B39" s="6">
        <v>195971592</v>
      </c>
      <c r="C39" s="6">
        <v>187284830</v>
      </c>
      <c r="D39" s="23">
        <v>195696000</v>
      </c>
      <c r="E39" s="24">
        <v>186809000</v>
      </c>
      <c r="F39" s="6">
        <v>186809000</v>
      </c>
      <c r="G39" s="25">
        <v>186809000</v>
      </c>
      <c r="H39" s="26">
        <v>367249809</v>
      </c>
      <c r="I39" s="24">
        <v>59511787</v>
      </c>
      <c r="J39" s="6">
        <v>21454534</v>
      </c>
      <c r="K39" s="25">
        <v>31434174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-16050914</v>
      </c>
      <c r="C42" s="6">
        <v>-2748451</v>
      </c>
      <c r="D42" s="23">
        <v>-101375166</v>
      </c>
      <c r="E42" s="24">
        <v>-5107520</v>
      </c>
      <c r="F42" s="6">
        <v>-18395300</v>
      </c>
      <c r="G42" s="25">
        <v>-18395300</v>
      </c>
      <c r="H42" s="26">
        <v>-194675657</v>
      </c>
      <c r="I42" s="24">
        <v>1800207</v>
      </c>
      <c r="J42" s="6">
        <v>1920281</v>
      </c>
      <c r="K42" s="25">
        <v>2029796</v>
      </c>
    </row>
    <row r="43" spans="1:11" ht="12.75">
      <c r="A43" s="22" t="s">
        <v>46</v>
      </c>
      <c r="B43" s="6">
        <v>-2040231</v>
      </c>
      <c r="C43" s="6">
        <v>-5173960</v>
      </c>
      <c r="D43" s="23">
        <v>0</v>
      </c>
      <c r="E43" s="24">
        <v>-1747000</v>
      </c>
      <c r="F43" s="6">
        <v>-7824000</v>
      </c>
      <c r="G43" s="25">
        <v>-7824000</v>
      </c>
      <c r="H43" s="26">
        <v>0</v>
      </c>
      <c r="I43" s="24">
        <v>-1646367</v>
      </c>
      <c r="J43" s="6">
        <v>-990000</v>
      </c>
      <c r="K43" s="25">
        <v>-990000</v>
      </c>
    </row>
    <row r="44" spans="1:11" ht="12.75">
      <c r="A44" s="22" t="s">
        <v>47</v>
      </c>
      <c r="B44" s="6">
        <v>32005568</v>
      </c>
      <c r="C44" s="6">
        <v>13927810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-4375778</v>
      </c>
      <c r="J44" s="6">
        <v>0</v>
      </c>
      <c r="K44" s="25">
        <v>0</v>
      </c>
    </row>
    <row r="45" spans="1:11" ht="12.75">
      <c r="A45" s="33" t="s">
        <v>48</v>
      </c>
      <c r="B45" s="7">
        <v>97899379</v>
      </c>
      <c r="C45" s="7">
        <v>109841428</v>
      </c>
      <c r="D45" s="69">
        <v>-97437413</v>
      </c>
      <c r="E45" s="70">
        <v>-6854520</v>
      </c>
      <c r="F45" s="7">
        <v>-26219300</v>
      </c>
      <c r="G45" s="71">
        <v>-26219300</v>
      </c>
      <c r="H45" s="72">
        <v>-186800151</v>
      </c>
      <c r="I45" s="70">
        <v>59437411</v>
      </c>
      <c r="J45" s="7">
        <v>26043048</v>
      </c>
      <c r="K45" s="71">
        <v>36142383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233204591</v>
      </c>
      <c r="C48" s="6">
        <v>226839054</v>
      </c>
      <c r="D48" s="23">
        <v>16907009</v>
      </c>
      <c r="E48" s="24">
        <v>233363000</v>
      </c>
      <c r="F48" s="6">
        <v>225687000</v>
      </c>
      <c r="G48" s="25">
        <v>225687000</v>
      </c>
      <c r="H48" s="26">
        <v>413814018</v>
      </c>
      <c r="I48" s="24">
        <v>82846993</v>
      </c>
      <c r="J48" s="6">
        <v>45430219</v>
      </c>
      <c r="K48" s="25">
        <v>56739554</v>
      </c>
    </row>
    <row r="49" spans="1:11" ht="12.75">
      <c r="A49" s="22" t="s">
        <v>51</v>
      </c>
      <c r="B49" s="6">
        <f>+B75</f>
        <v>22341896.270313766</v>
      </c>
      <c r="C49" s="6">
        <f aca="true" t="shared" si="6" ref="C49:K49">+C75</f>
        <v>32904881.32652624</v>
      </c>
      <c r="D49" s="23">
        <f t="shared" si="6"/>
        <v>17073592</v>
      </c>
      <c r="E49" s="24">
        <f t="shared" si="6"/>
        <v>29668104.387329604</v>
      </c>
      <c r="F49" s="6">
        <f t="shared" si="6"/>
        <v>27727701.86552228</v>
      </c>
      <c r="G49" s="25">
        <f t="shared" si="6"/>
        <v>27727701.86552228</v>
      </c>
      <c r="H49" s="26">
        <f t="shared" si="6"/>
        <v>33039774</v>
      </c>
      <c r="I49" s="24">
        <f t="shared" si="6"/>
        <v>9034391</v>
      </c>
      <c r="J49" s="6">
        <f t="shared" si="6"/>
        <v>9234391</v>
      </c>
      <c r="K49" s="25">
        <f t="shared" si="6"/>
        <v>9534391</v>
      </c>
    </row>
    <row r="50" spans="1:11" ht="12.75">
      <c r="A50" s="33" t="s">
        <v>52</v>
      </c>
      <c r="B50" s="7">
        <f>+B48-B49</f>
        <v>210862694.72968623</v>
      </c>
      <c r="C50" s="7">
        <f aca="true" t="shared" si="7" ref="C50:K50">+C48-C49</f>
        <v>193934172.67347378</v>
      </c>
      <c r="D50" s="69">
        <f t="shared" si="7"/>
        <v>-166583</v>
      </c>
      <c r="E50" s="70">
        <f t="shared" si="7"/>
        <v>203694895.6126704</v>
      </c>
      <c r="F50" s="7">
        <f t="shared" si="7"/>
        <v>197959298.13447773</v>
      </c>
      <c r="G50" s="71">
        <f t="shared" si="7"/>
        <v>197959298.13447773</v>
      </c>
      <c r="H50" s="72">
        <f t="shared" si="7"/>
        <v>380774244</v>
      </c>
      <c r="I50" s="70">
        <f t="shared" si="7"/>
        <v>73812602</v>
      </c>
      <c r="J50" s="7">
        <f t="shared" si="7"/>
        <v>36195828</v>
      </c>
      <c r="K50" s="71">
        <f t="shared" si="7"/>
        <v>47205163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45115370</v>
      </c>
      <c r="C53" s="6">
        <v>54447373</v>
      </c>
      <c r="D53" s="23">
        <v>48874808</v>
      </c>
      <c r="E53" s="24">
        <v>46311000</v>
      </c>
      <c r="F53" s="6">
        <v>53988000</v>
      </c>
      <c r="G53" s="25">
        <v>53988000</v>
      </c>
      <c r="H53" s="26">
        <v>97167735</v>
      </c>
      <c r="I53" s="24">
        <v>56208144</v>
      </c>
      <c r="J53" s="6">
        <v>55298410</v>
      </c>
      <c r="K53" s="25">
        <v>54288410</v>
      </c>
    </row>
    <row r="54" spans="1:11" ht="12.75">
      <c r="A54" s="22" t="s">
        <v>55</v>
      </c>
      <c r="B54" s="6">
        <v>1547131</v>
      </c>
      <c r="C54" s="6">
        <v>1581260</v>
      </c>
      <c r="D54" s="23">
        <v>0</v>
      </c>
      <c r="E54" s="24">
        <v>1700000</v>
      </c>
      <c r="F54" s="6">
        <v>1700000</v>
      </c>
      <c r="G54" s="25">
        <v>1700000</v>
      </c>
      <c r="H54" s="26">
        <v>3031622</v>
      </c>
      <c r="I54" s="24">
        <v>1800000</v>
      </c>
      <c r="J54" s="6">
        <v>1900000</v>
      </c>
      <c r="K54" s="25">
        <v>2000000</v>
      </c>
    </row>
    <row r="55" spans="1:11" ht="12.75">
      <c r="A55" s="22" t="s">
        <v>56</v>
      </c>
      <c r="B55" s="6">
        <v>0</v>
      </c>
      <c r="C55" s="6">
        <v>0</v>
      </c>
      <c r="D55" s="23">
        <v>234000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627129</v>
      </c>
      <c r="C56" s="6">
        <v>0</v>
      </c>
      <c r="D56" s="23">
        <v>816555</v>
      </c>
      <c r="E56" s="24">
        <v>1000000</v>
      </c>
      <c r="F56" s="6">
        <v>1000000</v>
      </c>
      <c r="G56" s="25">
        <v>1000000</v>
      </c>
      <c r="H56" s="26">
        <v>14427711</v>
      </c>
      <c r="I56" s="24">
        <v>500000</v>
      </c>
      <c r="J56" s="6">
        <v>500000</v>
      </c>
      <c r="K56" s="25">
        <v>500000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0.407247112942776</v>
      </c>
      <c r="C70" s="5">
        <f aca="true" t="shared" si="8" ref="C70:K70">IF(ISERROR(C71/C72),0,(C71/C72))</f>
        <v>0.28633689249554867</v>
      </c>
      <c r="D70" s="5">
        <f t="shared" si="8"/>
        <v>0</v>
      </c>
      <c r="E70" s="5">
        <f t="shared" si="8"/>
        <v>0.8089211545730178</v>
      </c>
      <c r="F70" s="5">
        <f t="shared" si="8"/>
        <v>1.0164877788431403</v>
      </c>
      <c r="G70" s="5">
        <f t="shared" si="8"/>
        <v>1.0164877788431403</v>
      </c>
      <c r="H70" s="5">
        <f t="shared" si="8"/>
        <v>0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2" t="s">
        <v>120</v>
      </c>
      <c r="B71" s="2">
        <f>+B83</f>
        <v>5833731</v>
      </c>
      <c r="C71" s="2">
        <f aca="true" t="shared" si="9" ref="C71:K71">+C83</f>
        <v>2541999</v>
      </c>
      <c r="D71" s="2">
        <f t="shared" si="9"/>
        <v>0</v>
      </c>
      <c r="E71" s="2">
        <f t="shared" si="9"/>
        <v>68956500</v>
      </c>
      <c r="F71" s="2">
        <f t="shared" si="9"/>
        <v>65516500</v>
      </c>
      <c r="G71" s="2">
        <f t="shared" si="9"/>
        <v>65516500</v>
      </c>
      <c r="H71" s="2">
        <f t="shared" si="9"/>
        <v>0</v>
      </c>
      <c r="I71" s="2">
        <f t="shared" si="9"/>
        <v>37138000</v>
      </c>
      <c r="J71" s="2">
        <f t="shared" si="9"/>
        <v>36925000</v>
      </c>
      <c r="K71" s="2">
        <f t="shared" si="9"/>
        <v>36925000</v>
      </c>
    </row>
    <row r="72" spans="1:11" ht="12.75" hidden="1">
      <c r="A72" s="2" t="s">
        <v>121</v>
      </c>
      <c r="B72" s="2">
        <f>+B77</f>
        <v>14324794</v>
      </c>
      <c r="C72" s="2">
        <f aca="true" t="shared" si="10" ref="C72:K72">+C77</f>
        <v>8877651</v>
      </c>
      <c r="D72" s="2">
        <f t="shared" si="10"/>
        <v>5407427</v>
      </c>
      <c r="E72" s="2">
        <f t="shared" si="10"/>
        <v>85245020</v>
      </c>
      <c r="F72" s="2">
        <f t="shared" si="10"/>
        <v>64453800</v>
      </c>
      <c r="G72" s="2">
        <f t="shared" si="10"/>
        <v>64453800</v>
      </c>
      <c r="H72" s="2">
        <f t="shared" si="10"/>
        <v>130609500</v>
      </c>
      <c r="I72" s="2">
        <f t="shared" si="10"/>
        <v>37138000</v>
      </c>
      <c r="J72" s="2">
        <f t="shared" si="10"/>
        <v>36925000</v>
      </c>
      <c r="K72" s="2">
        <f t="shared" si="10"/>
        <v>36925000</v>
      </c>
    </row>
    <row r="73" spans="1:11" ht="12.75" hidden="1">
      <c r="A73" s="2" t="s">
        <v>122</v>
      </c>
      <c r="B73" s="2">
        <f>+B74</f>
        <v>98675732.66666664</v>
      </c>
      <c r="C73" s="2">
        <f aca="true" t="shared" si="11" ref="C73:K73">+(C78+C80+C81+C82)-(B78+B80+B81+B82)</f>
        <v>2255108</v>
      </c>
      <c r="D73" s="2">
        <f t="shared" si="11"/>
        <v>191611651</v>
      </c>
      <c r="E73" s="2">
        <f t="shared" si="11"/>
        <v>-197555554</v>
      </c>
      <c r="F73" s="2">
        <f>+(F78+F80+F81+F82)-(D78+D80+D81+D82)</f>
        <v>-197555554</v>
      </c>
      <c r="G73" s="2">
        <f>+(G78+G80+G81+G82)-(D78+D80+D81+D82)</f>
        <v>-197555554</v>
      </c>
      <c r="H73" s="2">
        <f>+(H78+H80+H81+H82)-(D78+D80+D81+D82)</f>
        <v>-180501043</v>
      </c>
      <c r="I73" s="2">
        <f>+(I78+I80+I81+I82)-(E78+E80+E81+E82)</f>
        <v>1762609</v>
      </c>
      <c r="J73" s="2">
        <f t="shared" si="11"/>
        <v>-200000</v>
      </c>
      <c r="K73" s="2">
        <f t="shared" si="11"/>
        <v>-300000</v>
      </c>
    </row>
    <row r="74" spans="1:11" ht="12.75" hidden="1">
      <c r="A74" s="2" t="s">
        <v>123</v>
      </c>
      <c r="B74" s="2">
        <f>+TREND(C74:E74)</f>
        <v>98675732.66666664</v>
      </c>
      <c r="C74" s="2">
        <f>+C73</f>
        <v>2255108</v>
      </c>
      <c r="D74" s="2">
        <f aca="true" t="shared" si="12" ref="D74:K74">+D73</f>
        <v>191611651</v>
      </c>
      <c r="E74" s="2">
        <f t="shared" si="12"/>
        <v>-197555554</v>
      </c>
      <c r="F74" s="2">
        <f t="shared" si="12"/>
        <v>-197555554</v>
      </c>
      <c r="G74" s="2">
        <f t="shared" si="12"/>
        <v>-197555554</v>
      </c>
      <c r="H74" s="2">
        <f t="shared" si="12"/>
        <v>-180501043</v>
      </c>
      <c r="I74" s="2">
        <f t="shared" si="12"/>
        <v>1762609</v>
      </c>
      <c r="J74" s="2">
        <f t="shared" si="12"/>
        <v>-200000</v>
      </c>
      <c r="K74" s="2">
        <f t="shared" si="12"/>
        <v>-300000</v>
      </c>
    </row>
    <row r="75" spans="1:11" ht="12.75" hidden="1">
      <c r="A75" s="2" t="s">
        <v>124</v>
      </c>
      <c r="B75" s="2">
        <f>+B84-(((B80+B81+B78)*B70)-B79)</f>
        <v>22341896.270313766</v>
      </c>
      <c r="C75" s="2">
        <f aca="true" t="shared" si="13" ref="C75:K75">+C84-(((C80+C81+C78)*C70)-C79)</f>
        <v>32904881.32652624</v>
      </c>
      <c r="D75" s="2">
        <f t="shared" si="13"/>
        <v>17073592</v>
      </c>
      <c r="E75" s="2">
        <f t="shared" si="13"/>
        <v>29668104.387329604</v>
      </c>
      <c r="F75" s="2">
        <f t="shared" si="13"/>
        <v>27727701.86552228</v>
      </c>
      <c r="G75" s="2">
        <f t="shared" si="13"/>
        <v>27727701.86552228</v>
      </c>
      <c r="H75" s="2">
        <f t="shared" si="13"/>
        <v>33039774</v>
      </c>
      <c r="I75" s="2">
        <f t="shared" si="13"/>
        <v>9034391</v>
      </c>
      <c r="J75" s="2">
        <f t="shared" si="13"/>
        <v>9234391</v>
      </c>
      <c r="K75" s="2">
        <f t="shared" si="13"/>
        <v>9534391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14324794</v>
      </c>
      <c r="C77" s="3">
        <v>8877651</v>
      </c>
      <c r="D77" s="3">
        <v>5407427</v>
      </c>
      <c r="E77" s="3">
        <v>85245020</v>
      </c>
      <c r="F77" s="3">
        <v>64453800</v>
      </c>
      <c r="G77" s="3">
        <v>64453800</v>
      </c>
      <c r="H77" s="3">
        <v>130609500</v>
      </c>
      <c r="I77" s="3">
        <v>37138000</v>
      </c>
      <c r="J77" s="3">
        <v>36925000</v>
      </c>
      <c r="K77" s="3">
        <v>36925000</v>
      </c>
    </row>
    <row r="78" spans="1:11" ht="13.5" hidden="1">
      <c r="A78" s="1" t="s">
        <v>67</v>
      </c>
      <c r="B78" s="3">
        <v>187582</v>
      </c>
      <c r="C78" s="3">
        <v>237944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228367</v>
      </c>
      <c r="J78" s="3">
        <v>228367</v>
      </c>
      <c r="K78" s="3">
        <v>228367</v>
      </c>
    </row>
    <row r="79" spans="1:11" ht="13.5" hidden="1">
      <c r="A79" s="1" t="s">
        <v>68</v>
      </c>
      <c r="B79" s="3">
        <v>25555807</v>
      </c>
      <c r="C79" s="3">
        <v>35810314</v>
      </c>
      <c r="D79" s="3">
        <v>17073592</v>
      </c>
      <c r="E79" s="3">
        <v>32000000</v>
      </c>
      <c r="F79" s="3">
        <v>32000000</v>
      </c>
      <c r="G79" s="3">
        <v>32000000</v>
      </c>
      <c r="H79" s="3">
        <v>33039774</v>
      </c>
      <c r="I79" s="3">
        <v>15000000</v>
      </c>
      <c r="J79" s="3">
        <v>15000000</v>
      </c>
      <c r="K79" s="3">
        <v>15000000</v>
      </c>
    </row>
    <row r="80" spans="1:11" ht="13.5" hidden="1">
      <c r="A80" s="1" t="s">
        <v>69</v>
      </c>
      <c r="B80" s="3">
        <v>1717517</v>
      </c>
      <c r="C80" s="3">
        <v>2014280</v>
      </c>
      <c r="D80" s="3">
        <v>191308168</v>
      </c>
      <c r="E80" s="3">
        <v>4203000</v>
      </c>
      <c r="F80" s="3">
        <v>4203000</v>
      </c>
      <c r="G80" s="3">
        <v>4203000</v>
      </c>
      <c r="H80" s="3">
        <v>300334</v>
      </c>
      <c r="I80" s="3">
        <v>3237242</v>
      </c>
      <c r="J80" s="3">
        <v>3237242</v>
      </c>
      <c r="K80" s="3">
        <v>3237242</v>
      </c>
    </row>
    <row r="81" spans="1:11" ht="13.5" hidden="1">
      <c r="A81" s="1" t="s">
        <v>70</v>
      </c>
      <c r="B81" s="3">
        <v>5986696</v>
      </c>
      <c r="C81" s="3">
        <v>7894679</v>
      </c>
      <c r="D81" s="3">
        <v>10482724</v>
      </c>
      <c r="E81" s="3">
        <v>0</v>
      </c>
      <c r="F81" s="3">
        <v>0</v>
      </c>
      <c r="G81" s="3">
        <v>0</v>
      </c>
      <c r="H81" s="3">
        <v>20476443</v>
      </c>
      <c r="I81" s="3">
        <v>2500000</v>
      </c>
      <c r="J81" s="3">
        <v>2300000</v>
      </c>
      <c r="K81" s="3">
        <v>2000000</v>
      </c>
    </row>
    <row r="82" spans="1:11" ht="13.5" hidden="1">
      <c r="A82" s="1" t="s">
        <v>71</v>
      </c>
      <c r="B82" s="3">
        <v>0</v>
      </c>
      <c r="C82" s="3">
        <v>0</v>
      </c>
      <c r="D82" s="3">
        <v>-32338</v>
      </c>
      <c r="E82" s="3">
        <v>0</v>
      </c>
      <c r="F82" s="3">
        <v>0</v>
      </c>
      <c r="G82" s="3">
        <v>0</v>
      </c>
      <c r="H82" s="3">
        <v>480734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5833731</v>
      </c>
      <c r="C83" s="3">
        <v>2541999</v>
      </c>
      <c r="D83" s="3">
        <v>0</v>
      </c>
      <c r="E83" s="3">
        <v>68956500</v>
      </c>
      <c r="F83" s="3">
        <v>65516500</v>
      </c>
      <c r="G83" s="3">
        <v>65516500</v>
      </c>
      <c r="H83" s="3">
        <v>0</v>
      </c>
      <c r="I83" s="3">
        <v>37138000</v>
      </c>
      <c r="J83" s="3">
        <v>36925000</v>
      </c>
      <c r="K83" s="3">
        <v>36925000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1068000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7701146</v>
      </c>
      <c r="C5" s="6">
        <v>4032478</v>
      </c>
      <c r="D5" s="23">
        <v>860090</v>
      </c>
      <c r="E5" s="24">
        <v>5700000</v>
      </c>
      <c r="F5" s="6">
        <v>5700000</v>
      </c>
      <c r="G5" s="25">
        <v>5700000</v>
      </c>
      <c r="H5" s="26">
        <v>11581699</v>
      </c>
      <c r="I5" s="24">
        <v>8000000</v>
      </c>
      <c r="J5" s="6">
        <v>8400000</v>
      </c>
      <c r="K5" s="25">
        <v>8820000</v>
      </c>
    </row>
    <row r="6" spans="1:11" ht="12.75">
      <c r="A6" s="22" t="s">
        <v>19</v>
      </c>
      <c r="B6" s="6">
        <v>1322908</v>
      </c>
      <c r="C6" s="6">
        <v>474527</v>
      </c>
      <c r="D6" s="23">
        <v>61567</v>
      </c>
      <c r="E6" s="24">
        <v>1650000</v>
      </c>
      <c r="F6" s="6">
        <v>1300000</v>
      </c>
      <c r="G6" s="25">
        <v>1300000</v>
      </c>
      <c r="H6" s="26">
        <v>842481</v>
      </c>
      <c r="I6" s="24">
        <v>1000000</v>
      </c>
      <c r="J6" s="6">
        <v>1050000</v>
      </c>
      <c r="K6" s="25">
        <v>1102500</v>
      </c>
    </row>
    <row r="7" spans="1:11" ht="12.75">
      <c r="A7" s="22" t="s">
        <v>20</v>
      </c>
      <c r="B7" s="6">
        <v>9004105</v>
      </c>
      <c r="C7" s="6">
        <v>5111777</v>
      </c>
      <c r="D7" s="23">
        <v>-1511319</v>
      </c>
      <c r="E7" s="24">
        <v>3000000</v>
      </c>
      <c r="F7" s="6">
        <v>3000000</v>
      </c>
      <c r="G7" s="25">
        <v>3000000</v>
      </c>
      <c r="H7" s="26">
        <v>3252067</v>
      </c>
      <c r="I7" s="24">
        <v>3500000</v>
      </c>
      <c r="J7" s="6">
        <v>3675000</v>
      </c>
      <c r="K7" s="25">
        <v>3858750</v>
      </c>
    </row>
    <row r="8" spans="1:11" ht="12.75">
      <c r="A8" s="22" t="s">
        <v>21</v>
      </c>
      <c r="B8" s="6">
        <v>197685874</v>
      </c>
      <c r="C8" s="6">
        <v>214240860</v>
      </c>
      <c r="D8" s="23">
        <v>537316</v>
      </c>
      <c r="E8" s="24">
        <v>232176000</v>
      </c>
      <c r="F8" s="6">
        <v>232176000</v>
      </c>
      <c r="G8" s="25">
        <v>232176000</v>
      </c>
      <c r="H8" s="26">
        <v>232317052</v>
      </c>
      <c r="I8" s="24">
        <v>281729162</v>
      </c>
      <c r="J8" s="6">
        <v>280619000</v>
      </c>
      <c r="K8" s="25">
        <v>294360000</v>
      </c>
    </row>
    <row r="9" spans="1:11" ht="12.75">
      <c r="A9" s="22" t="s">
        <v>22</v>
      </c>
      <c r="B9" s="6">
        <v>9352941</v>
      </c>
      <c r="C9" s="6">
        <v>79208442</v>
      </c>
      <c r="D9" s="23">
        <v>-1919417</v>
      </c>
      <c r="E9" s="24">
        <v>23500000</v>
      </c>
      <c r="F9" s="6">
        <v>26350000</v>
      </c>
      <c r="G9" s="25">
        <v>26350000</v>
      </c>
      <c r="H9" s="26">
        <v>14036970</v>
      </c>
      <c r="I9" s="24">
        <v>19120000</v>
      </c>
      <c r="J9" s="6">
        <v>19950000</v>
      </c>
      <c r="K9" s="25">
        <v>20947500</v>
      </c>
    </row>
    <row r="10" spans="1:11" ht="20.25">
      <c r="A10" s="27" t="s">
        <v>114</v>
      </c>
      <c r="B10" s="28">
        <f>SUM(B5:B9)</f>
        <v>225066974</v>
      </c>
      <c r="C10" s="29">
        <f aca="true" t="shared" si="0" ref="C10:K10">SUM(C5:C9)</f>
        <v>303068084</v>
      </c>
      <c r="D10" s="30">
        <f t="shared" si="0"/>
        <v>-1971763</v>
      </c>
      <c r="E10" s="28">
        <f t="shared" si="0"/>
        <v>266026000</v>
      </c>
      <c r="F10" s="29">
        <f t="shared" si="0"/>
        <v>268526000</v>
      </c>
      <c r="G10" s="31">
        <f t="shared" si="0"/>
        <v>268526000</v>
      </c>
      <c r="H10" s="32">
        <f t="shared" si="0"/>
        <v>262030269</v>
      </c>
      <c r="I10" s="28">
        <f t="shared" si="0"/>
        <v>313349162</v>
      </c>
      <c r="J10" s="29">
        <f t="shared" si="0"/>
        <v>313694000</v>
      </c>
      <c r="K10" s="31">
        <f t="shared" si="0"/>
        <v>329088750</v>
      </c>
    </row>
    <row r="11" spans="1:11" ht="12.75">
      <c r="A11" s="22" t="s">
        <v>23</v>
      </c>
      <c r="B11" s="6">
        <v>79490942</v>
      </c>
      <c r="C11" s="6">
        <v>120917690</v>
      </c>
      <c r="D11" s="23">
        <v>3723192</v>
      </c>
      <c r="E11" s="24">
        <v>107640072</v>
      </c>
      <c r="F11" s="6">
        <v>107640071</v>
      </c>
      <c r="G11" s="25">
        <v>107640071</v>
      </c>
      <c r="H11" s="26">
        <v>143385042</v>
      </c>
      <c r="I11" s="24">
        <v>128507344</v>
      </c>
      <c r="J11" s="6">
        <v>125848839</v>
      </c>
      <c r="K11" s="25">
        <v>134646714</v>
      </c>
    </row>
    <row r="12" spans="1:11" ht="12.75">
      <c r="A12" s="22" t="s">
        <v>24</v>
      </c>
      <c r="B12" s="6">
        <v>23984032</v>
      </c>
      <c r="C12" s="6">
        <v>23319930</v>
      </c>
      <c r="D12" s="23">
        <v>495146</v>
      </c>
      <c r="E12" s="24">
        <v>24667637</v>
      </c>
      <c r="F12" s="6">
        <v>24667637</v>
      </c>
      <c r="G12" s="25">
        <v>24667637</v>
      </c>
      <c r="H12" s="26">
        <v>0</v>
      </c>
      <c r="I12" s="24">
        <v>26822881</v>
      </c>
      <c r="J12" s="6">
        <v>28164025</v>
      </c>
      <c r="K12" s="25">
        <v>28700483</v>
      </c>
    </row>
    <row r="13" spans="1:11" ht="12.75">
      <c r="A13" s="22" t="s">
        <v>115</v>
      </c>
      <c r="B13" s="6">
        <v>69116580</v>
      </c>
      <c r="C13" s="6">
        <v>68997678</v>
      </c>
      <c r="D13" s="23">
        <v>57738883</v>
      </c>
      <c r="E13" s="24">
        <v>70000000</v>
      </c>
      <c r="F13" s="6">
        <v>70000000</v>
      </c>
      <c r="G13" s="25">
        <v>70000000</v>
      </c>
      <c r="H13" s="26">
        <v>55509499</v>
      </c>
      <c r="I13" s="24">
        <v>55000000</v>
      </c>
      <c r="J13" s="6">
        <v>57750000</v>
      </c>
      <c r="K13" s="25">
        <v>60637500</v>
      </c>
    </row>
    <row r="14" spans="1:11" ht="12.75">
      <c r="A14" s="22" t="s">
        <v>25</v>
      </c>
      <c r="B14" s="6">
        <v>15294347</v>
      </c>
      <c r="C14" s="6">
        <v>9121966</v>
      </c>
      <c r="D14" s="23">
        <v>1412742</v>
      </c>
      <c r="E14" s="24">
        <v>0</v>
      </c>
      <c r="F14" s="6">
        <v>0</v>
      </c>
      <c r="G14" s="25">
        <v>0</v>
      </c>
      <c r="H14" s="26">
        <v>849412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0</v>
      </c>
      <c r="C15" s="6">
        <v>0</v>
      </c>
      <c r="D15" s="23">
        <v>40463</v>
      </c>
      <c r="E15" s="24">
        <v>0</v>
      </c>
      <c r="F15" s="6">
        <v>0</v>
      </c>
      <c r="G15" s="25">
        <v>0</v>
      </c>
      <c r="H15" s="26">
        <v>105</v>
      </c>
      <c r="I15" s="24">
        <v>0</v>
      </c>
      <c r="J15" s="6">
        <v>0</v>
      </c>
      <c r="K15" s="25">
        <v>0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143298130</v>
      </c>
      <c r="C17" s="6">
        <v>174560812</v>
      </c>
      <c r="D17" s="23">
        <v>9772756</v>
      </c>
      <c r="E17" s="24">
        <v>150988791</v>
      </c>
      <c r="F17" s="6">
        <v>153308788</v>
      </c>
      <c r="G17" s="25">
        <v>153308788</v>
      </c>
      <c r="H17" s="26">
        <v>103029332</v>
      </c>
      <c r="I17" s="24">
        <v>135910273</v>
      </c>
      <c r="J17" s="6">
        <v>309173919</v>
      </c>
      <c r="K17" s="25">
        <v>133582838</v>
      </c>
    </row>
    <row r="18" spans="1:11" ht="12.75">
      <c r="A18" s="33" t="s">
        <v>28</v>
      </c>
      <c r="B18" s="34">
        <f>SUM(B11:B17)</f>
        <v>331184031</v>
      </c>
      <c r="C18" s="35">
        <f aca="true" t="shared" si="1" ref="C18:K18">SUM(C11:C17)</f>
        <v>396918076</v>
      </c>
      <c r="D18" s="36">
        <f t="shared" si="1"/>
        <v>73183182</v>
      </c>
      <c r="E18" s="34">
        <f t="shared" si="1"/>
        <v>353296500</v>
      </c>
      <c r="F18" s="35">
        <f t="shared" si="1"/>
        <v>355616496</v>
      </c>
      <c r="G18" s="37">
        <f t="shared" si="1"/>
        <v>355616496</v>
      </c>
      <c r="H18" s="38">
        <f t="shared" si="1"/>
        <v>302773390</v>
      </c>
      <c r="I18" s="34">
        <f t="shared" si="1"/>
        <v>346240498</v>
      </c>
      <c r="J18" s="35">
        <f t="shared" si="1"/>
        <v>520936783</v>
      </c>
      <c r="K18" s="37">
        <f t="shared" si="1"/>
        <v>357567535</v>
      </c>
    </row>
    <row r="19" spans="1:11" ht="12.75">
      <c r="A19" s="33" t="s">
        <v>29</v>
      </c>
      <c r="B19" s="39">
        <f>+B10-B18</f>
        <v>-106117057</v>
      </c>
      <c r="C19" s="40">
        <f aca="true" t="shared" si="2" ref="C19:K19">+C10-C18</f>
        <v>-93849992</v>
      </c>
      <c r="D19" s="41">
        <f t="shared" si="2"/>
        <v>-75154945</v>
      </c>
      <c r="E19" s="39">
        <f t="shared" si="2"/>
        <v>-87270500</v>
      </c>
      <c r="F19" s="40">
        <f t="shared" si="2"/>
        <v>-87090496</v>
      </c>
      <c r="G19" s="42">
        <f t="shared" si="2"/>
        <v>-87090496</v>
      </c>
      <c r="H19" s="43">
        <f t="shared" si="2"/>
        <v>-40743121</v>
      </c>
      <c r="I19" s="39">
        <f t="shared" si="2"/>
        <v>-32891336</v>
      </c>
      <c r="J19" s="40">
        <f t="shared" si="2"/>
        <v>-207242783</v>
      </c>
      <c r="K19" s="42">
        <f t="shared" si="2"/>
        <v>-28478785</v>
      </c>
    </row>
    <row r="20" spans="1:11" ht="20.25">
      <c r="A20" s="44" t="s">
        <v>30</v>
      </c>
      <c r="B20" s="45">
        <v>92311536</v>
      </c>
      <c r="C20" s="46">
        <v>82745000</v>
      </c>
      <c r="D20" s="47">
        <v>76285865</v>
      </c>
      <c r="E20" s="45">
        <v>79138000</v>
      </c>
      <c r="F20" s="46">
        <v>79138000</v>
      </c>
      <c r="G20" s="48">
        <v>79138000</v>
      </c>
      <c r="H20" s="49">
        <v>79138000</v>
      </c>
      <c r="I20" s="45">
        <v>59992000</v>
      </c>
      <c r="J20" s="46">
        <v>63311000</v>
      </c>
      <c r="K20" s="48">
        <v>68086000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-13805521</v>
      </c>
      <c r="C22" s="57">
        <f aca="true" t="shared" si="3" ref="C22:K22">SUM(C19:C21)</f>
        <v>-11104992</v>
      </c>
      <c r="D22" s="58">
        <f t="shared" si="3"/>
        <v>1130920</v>
      </c>
      <c r="E22" s="56">
        <f t="shared" si="3"/>
        <v>-8132500</v>
      </c>
      <c r="F22" s="57">
        <f t="shared" si="3"/>
        <v>-7952496</v>
      </c>
      <c r="G22" s="59">
        <f t="shared" si="3"/>
        <v>-7952496</v>
      </c>
      <c r="H22" s="60">
        <f t="shared" si="3"/>
        <v>38394879</v>
      </c>
      <c r="I22" s="56">
        <f t="shared" si="3"/>
        <v>27100664</v>
      </c>
      <c r="J22" s="57">
        <f t="shared" si="3"/>
        <v>-143931783</v>
      </c>
      <c r="K22" s="59">
        <f t="shared" si="3"/>
        <v>39607215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-13805521</v>
      </c>
      <c r="C24" s="40">
        <f aca="true" t="shared" si="4" ref="C24:K24">SUM(C22:C23)</f>
        <v>-11104992</v>
      </c>
      <c r="D24" s="41">
        <f t="shared" si="4"/>
        <v>1130920</v>
      </c>
      <c r="E24" s="39">
        <f t="shared" si="4"/>
        <v>-8132500</v>
      </c>
      <c r="F24" s="40">
        <f t="shared" si="4"/>
        <v>-7952496</v>
      </c>
      <c r="G24" s="42">
        <f t="shared" si="4"/>
        <v>-7952496</v>
      </c>
      <c r="H24" s="43">
        <f t="shared" si="4"/>
        <v>38394879</v>
      </c>
      <c r="I24" s="39">
        <f t="shared" si="4"/>
        <v>27100664</v>
      </c>
      <c r="J24" s="40">
        <f t="shared" si="4"/>
        <v>-143931783</v>
      </c>
      <c r="K24" s="42">
        <f t="shared" si="4"/>
        <v>39607215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121262618</v>
      </c>
      <c r="C27" s="7">
        <v>125857293</v>
      </c>
      <c r="D27" s="69">
        <v>-54616719</v>
      </c>
      <c r="E27" s="70">
        <v>62877845</v>
      </c>
      <c r="F27" s="7">
        <v>112491951</v>
      </c>
      <c r="G27" s="71">
        <v>112491951</v>
      </c>
      <c r="H27" s="72">
        <v>602717751</v>
      </c>
      <c r="I27" s="70">
        <v>74300662</v>
      </c>
      <c r="J27" s="7">
        <v>80507958</v>
      </c>
      <c r="K27" s="71">
        <v>78955655</v>
      </c>
    </row>
    <row r="28" spans="1:11" ht="12.75">
      <c r="A28" s="73" t="s">
        <v>34</v>
      </c>
      <c r="B28" s="6">
        <v>121262618</v>
      </c>
      <c r="C28" s="6">
        <v>125857293</v>
      </c>
      <c r="D28" s="23">
        <v>-47883528</v>
      </c>
      <c r="E28" s="24">
        <v>60247845</v>
      </c>
      <c r="F28" s="6">
        <v>50449151</v>
      </c>
      <c r="G28" s="25">
        <v>50449151</v>
      </c>
      <c r="H28" s="26">
        <v>40350401</v>
      </c>
      <c r="I28" s="24">
        <v>57135240</v>
      </c>
      <c r="J28" s="6">
        <v>60682716</v>
      </c>
      <c r="K28" s="25">
        <v>60368703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20000</v>
      </c>
      <c r="G31" s="25">
        <v>20000</v>
      </c>
      <c r="H31" s="26">
        <v>-18899440</v>
      </c>
      <c r="I31" s="24">
        <v>17165422</v>
      </c>
      <c r="J31" s="6">
        <v>19825242</v>
      </c>
      <c r="K31" s="25">
        <v>18586952</v>
      </c>
    </row>
    <row r="32" spans="1:11" ht="12.75">
      <c r="A32" s="33" t="s">
        <v>37</v>
      </c>
      <c r="B32" s="7">
        <f>SUM(B28:B31)</f>
        <v>121262618</v>
      </c>
      <c r="C32" s="7">
        <f aca="true" t="shared" si="5" ref="C32:K32">SUM(C28:C31)</f>
        <v>125857293</v>
      </c>
      <c r="D32" s="69">
        <f t="shared" si="5"/>
        <v>-47883528</v>
      </c>
      <c r="E32" s="70">
        <f t="shared" si="5"/>
        <v>60247845</v>
      </c>
      <c r="F32" s="7">
        <f t="shared" si="5"/>
        <v>50469151</v>
      </c>
      <c r="G32" s="71">
        <f t="shared" si="5"/>
        <v>50469151</v>
      </c>
      <c r="H32" s="72">
        <f t="shared" si="5"/>
        <v>21450961</v>
      </c>
      <c r="I32" s="70">
        <f t="shared" si="5"/>
        <v>74300662</v>
      </c>
      <c r="J32" s="7">
        <f t="shared" si="5"/>
        <v>80507958</v>
      </c>
      <c r="K32" s="71">
        <f t="shared" si="5"/>
        <v>78955655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85586414</v>
      </c>
      <c r="C35" s="6">
        <v>26048158</v>
      </c>
      <c r="D35" s="23">
        <v>-13952254</v>
      </c>
      <c r="E35" s="24">
        <v>111473614</v>
      </c>
      <c r="F35" s="6">
        <v>111473614</v>
      </c>
      <c r="G35" s="25">
        <v>111473614</v>
      </c>
      <c r="H35" s="26">
        <v>57396293</v>
      </c>
      <c r="I35" s="24">
        <v>41048046</v>
      </c>
      <c r="J35" s="6">
        <v>-324449157</v>
      </c>
      <c r="K35" s="25">
        <v>-333498788</v>
      </c>
    </row>
    <row r="36" spans="1:11" ht="12.75">
      <c r="A36" s="22" t="s">
        <v>40</v>
      </c>
      <c r="B36" s="6">
        <v>572325464</v>
      </c>
      <c r="C36" s="6">
        <v>606625300</v>
      </c>
      <c r="D36" s="23">
        <v>-56478377</v>
      </c>
      <c r="E36" s="24">
        <v>112311951</v>
      </c>
      <c r="F36" s="6">
        <v>112491951</v>
      </c>
      <c r="G36" s="25">
        <v>112491951</v>
      </c>
      <c r="H36" s="26">
        <v>602717751</v>
      </c>
      <c r="I36" s="24">
        <v>674117860</v>
      </c>
      <c r="J36" s="6">
        <v>710316016</v>
      </c>
      <c r="K36" s="25">
        <v>740179714</v>
      </c>
    </row>
    <row r="37" spans="1:11" ht="12.75">
      <c r="A37" s="22" t="s">
        <v>41</v>
      </c>
      <c r="B37" s="6">
        <v>45225820</v>
      </c>
      <c r="C37" s="6">
        <v>43330925</v>
      </c>
      <c r="D37" s="23">
        <v>-71561545</v>
      </c>
      <c r="E37" s="24">
        <v>52710000</v>
      </c>
      <c r="F37" s="6">
        <v>0</v>
      </c>
      <c r="G37" s="25">
        <v>0</v>
      </c>
      <c r="H37" s="26">
        <v>53597555</v>
      </c>
      <c r="I37" s="24">
        <v>13516909</v>
      </c>
      <c r="J37" s="6">
        <v>14192755</v>
      </c>
      <c r="K37" s="25">
        <v>14902393</v>
      </c>
    </row>
    <row r="38" spans="1:11" ht="12.75">
      <c r="A38" s="22" t="s">
        <v>42</v>
      </c>
      <c r="B38" s="6">
        <v>23032046</v>
      </c>
      <c r="C38" s="6">
        <v>10793515</v>
      </c>
      <c r="D38" s="23">
        <v>0</v>
      </c>
      <c r="E38" s="24">
        <v>0</v>
      </c>
      <c r="F38" s="6">
        <v>0</v>
      </c>
      <c r="G38" s="25">
        <v>0</v>
      </c>
      <c r="H38" s="26">
        <v>0</v>
      </c>
      <c r="I38" s="24">
        <v>13672170</v>
      </c>
      <c r="J38" s="6">
        <v>14355779</v>
      </c>
      <c r="K38" s="25">
        <v>15073568</v>
      </c>
    </row>
    <row r="39" spans="1:11" ht="12.75">
      <c r="A39" s="22" t="s">
        <v>43</v>
      </c>
      <c r="B39" s="6">
        <v>589654012</v>
      </c>
      <c r="C39" s="6">
        <v>578549018</v>
      </c>
      <c r="D39" s="23">
        <v>-6</v>
      </c>
      <c r="E39" s="24">
        <v>179208065</v>
      </c>
      <c r="F39" s="6">
        <v>231918061</v>
      </c>
      <c r="G39" s="25">
        <v>231918061</v>
      </c>
      <c r="H39" s="26">
        <v>568121610</v>
      </c>
      <c r="I39" s="24">
        <v>660876163</v>
      </c>
      <c r="J39" s="6">
        <v>501250108</v>
      </c>
      <c r="K39" s="25">
        <v>337097750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34285471</v>
      </c>
      <c r="C42" s="6">
        <v>2350219</v>
      </c>
      <c r="D42" s="23">
        <v>-13971123</v>
      </c>
      <c r="E42" s="24">
        <v>-282286156</v>
      </c>
      <c r="F42" s="6">
        <v>-284606152</v>
      </c>
      <c r="G42" s="25">
        <v>-284606152</v>
      </c>
      <c r="H42" s="26">
        <v>-246706036</v>
      </c>
      <c r="I42" s="24">
        <v>83300663</v>
      </c>
      <c r="J42" s="6">
        <v>-84921783</v>
      </c>
      <c r="K42" s="25">
        <v>101567715</v>
      </c>
    </row>
    <row r="43" spans="1:11" ht="12.75">
      <c r="A43" s="22" t="s">
        <v>46</v>
      </c>
      <c r="B43" s="6">
        <v>-121629258</v>
      </c>
      <c r="C43" s="6">
        <v>-55492027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-74300668</v>
      </c>
      <c r="J43" s="6">
        <v>-80507958</v>
      </c>
      <c r="K43" s="25">
        <v>-78955655</v>
      </c>
    </row>
    <row r="44" spans="1:11" ht="12.75">
      <c r="A44" s="22" t="s">
        <v>47</v>
      </c>
      <c r="B44" s="6">
        <v>9086732</v>
      </c>
      <c r="C44" s="6">
        <v>0</v>
      </c>
      <c r="D44" s="23">
        <v>11225009</v>
      </c>
      <c r="E44" s="24">
        <v>-36960000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66777287</v>
      </c>
      <c r="C45" s="7">
        <v>13635479</v>
      </c>
      <c r="D45" s="69">
        <v>-2746114</v>
      </c>
      <c r="E45" s="70">
        <v>-319246156</v>
      </c>
      <c r="F45" s="7">
        <v>-284606152</v>
      </c>
      <c r="G45" s="71">
        <v>-284606152</v>
      </c>
      <c r="H45" s="72">
        <v>-246706036</v>
      </c>
      <c r="I45" s="70">
        <v>8999995</v>
      </c>
      <c r="J45" s="7">
        <v>-165429741</v>
      </c>
      <c r="K45" s="71">
        <v>22612060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66777287</v>
      </c>
      <c r="C48" s="6">
        <v>13635479</v>
      </c>
      <c r="D48" s="23">
        <v>-11547170</v>
      </c>
      <c r="E48" s="24">
        <v>105250279</v>
      </c>
      <c r="F48" s="6">
        <v>105250279</v>
      </c>
      <c r="G48" s="25">
        <v>105250279</v>
      </c>
      <c r="H48" s="26">
        <v>15809415</v>
      </c>
      <c r="I48" s="24">
        <v>33248709</v>
      </c>
      <c r="J48" s="6">
        <v>-332874711</v>
      </c>
      <c r="K48" s="25">
        <v>-342345621</v>
      </c>
    </row>
    <row r="49" spans="1:11" ht="12.75">
      <c r="A49" s="22" t="s">
        <v>51</v>
      </c>
      <c r="B49" s="6">
        <f>+B75</f>
        <v>-191967.93601657823</v>
      </c>
      <c r="C49" s="6">
        <f aca="true" t="shared" si="6" ref="C49:K49">+C75</f>
        <v>28312930.330656804</v>
      </c>
      <c r="D49" s="23">
        <f t="shared" si="6"/>
        <v>-63805760</v>
      </c>
      <c r="E49" s="24">
        <f t="shared" si="6"/>
        <v>15750000</v>
      </c>
      <c r="F49" s="6">
        <f t="shared" si="6"/>
        <v>0</v>
      </c>
      <c r="G49" s="25">
        <f t="shared" si="6"/>
        <v>0</v>
      </c>
      <c r="H49" s="26">
        <f t="shared" si="6"/>
        <v>17515050</v>
      </c>
      <c r="I49" s="24">
        <f t="shared" si="6"/>
        <v>-4682428</v>
      </c>
      <c r="J49" s="6">
        <f t="shared" si="6"/>
        <v>-5152799</v>
      </c>
      <c r="K49" s="25">
        <f t="shared" si="6"/>
        <v>-5410440</v>
      </c>
    </row>
    <row r="50" spans="1:11" ht="12.75">
      <c r="A50" s="33" t="s">
        <v>52</v>
      </c>
      <c r="B50" s="7">
        <f>+B48-B49</f>
        <v>66969254.936016575</v>
      </c>
      <c r="C50" s="7">
        <f aca="true" t="shared" si="7" ref="C50:K50">+C48-C49</f>
        <v>-14677451.330656804</v>
      </c>
      <c r="D50" s="69">
        <f t="shared" si="7"/>
        <v>52258590</v>
      </c>
      <c r="E50" s="70">
        <f t="shared" si="7"/>
        <v>89500279</v>
      </c>
      <c r="F50" s="7">
        <f t="shared" si="7"/>
        <v>105250279</v>
      </c>
      <c r="G50" s="71">
        <f t="shared" si="7"/>
        <v>105250279</v>
      </c>
      <c r="H50" s="72">
        <f t="shared" si="7"/>
        <v>-1705635</v>
      </c>
      <c r="I50" s="70">
        <f t="shared" si="7"/>
        <v>37931137</v>
      </c>
      <c r="J50" s="7">
        <f t="shared" si="7"/>
        <v>-327721912</v>
      </c>
      <c r="K50" s="71">
        <f t="shared" si="7"/>
        <v>-336935181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715569225</v>
      </c>
      <c r="C53" s="6">
        <v>506816165</v>
      </c>
      <c r="D53" s="23">
        <v>9507876</v>
      </c>
      <c r="E53" s="24">
        <v>50864106</v>
      </c>
      <c r="F53" s="6">
        <v>50114106</v>
      </c>
      <c r="G53" s="25">
        <v>50114106</v>
      </c>
      <c r="H53" s="26">
        <v>572308717</v>
      </c>
      <c r="I53" s="24">
        <v>602670198</v>
      </c>
      <c r="J53" s="6">
        <v>632715258</v>
      </c>
      <c r="K53" s="25">
        <v>663987467</v>
      </c>
    </row>
    <row r="54" spans="1:11" ht="12.75">
      <c r="A54" s="22" t="s">
        <v>55</v>
      </c>
      <c r="B54" s="6">
        <v>69116580</v>
      </c>
      <c r="C54" s="6">
        <v>68997678</v>
      </c>
      <c r="D54" s="23">
        <v>0</v>
      </c>
      <c r="E54" s="24">
        <v>70000000</v>
      </c>
      <c r="F54" s="6">
        <v>70000000</v>
      </c>
      <c r="G54" s="25">
        <v>70000000</v>
      </c>
      <c r="H54" s="26">
        <v>55509499</v>
      </c>
      <c r="I54" s="24">
        <v>55000000</v>
      </c>
      <c r="J54" s="6">
        <v>57750000</v>
      </c>
      <c r="K54" s="25">
        <v>60637500</v>
      </c>
    </row>
    <row r="55" spans="1:11" ht="12.75">
      <c r="A55" s="22" t="s">
        <v>56</v>
      </c>
      <c r="B55" s="6">
        <v>0</v>
      </c>
      <c r="C55" s="6">
        <v>0</v>
      </c>
      <c r="D55" s="23">
        <v>-52410811</v>
      </c>
      <c r="E55" s="24">
        <v>24380663</v>
      </c>
      <c r="F55" s="6">
        <v>-46629681</v>
      </c>
      <c r="G55" s="25">
        <v>-46629681</v>
      </c>
      <c r="H55" s="26">
        <v>409933085</v>
      </c>
      <c r="I55" s="24">
        <v>33995525</v>
      </c>
      <c r="J55" s="6">
        <v>35695300</v>
      </c>
      <c r="K55" s="25">
        <v>37591213</v>
      </c>
    </row>
    <row r="56" spans="1:11" ht="12.75">
      <c r="A56" s="22" t="s">
        <v>57</v>
      </c>
      <c r="B56" s="6">
        <v>63757562</v>
      </c>
      <c r="C56" s="6">
        <v>0</v>
      </c>
      <c r="D56" s="23">
        <v>17830583</v>
      </c>
      <c r="E56" s="24">
        <v>12900000</v>
      </c>
      <c r="F56" s="6">
        <v>11847650</v>
      </c>
      <c r="G56" s="25">
        <v>11847650</v>
      </c>
      <c r="H56" s="26">
        <v>10660825</v>
      </c>
      <c r="I56" s="24">
        <v>1065000</v>
      </c>
      <c r="J56" s="6">
        <v>2086350</v>
      </c>
      <c r="K56" s="25">
        <v>1658747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0.9987895735945947</v>
      </c>
      <c r="C70" s="5">
        <f aca="true" t="shared" si="8" ref="C70:K70">IF(ISERROR(C71/C72),0,(C71/C72))</f>
        <v>0.26173275481813346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2" t="s">
        <v>120</v>
      </c>
      <c r="B71" s="2">
        <f>+B83</f>
        <v>18354751</v>
      </c>
      <c r="C71" s="2">
        <f aca="true" t="shared" si="9" ref="C71:K71">+C83</f>
        <v>21889362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28120000</v>
      </c>
      <c r="J71" s="2">
        <f t="shared" si="9"/>
        <v>29400000</v>
      </c>
      <c r="K71" s="2">
        <f t="shared" si="9"/>
        <v>30870000</v>
      </c>
    </row>
    <row r="72" spans="1:11" ht="12.75" hidden="1">
      <c r="A72" s="2" t="s">
        <v>121</v>
      </c>
      <c r="B72" s="2">
        <f>+B77</f>
        <v>18376995</v>
      </c>
      <c r="C72" s="2">
        <f aca="true" t="shared" si="10" ref="C72:K72">+C77</f>
        <v>83632490</v>
      </c>
      <c r="D72" s="2">
        <f t="shared" si="10"/>
        <v>-1198365</v>
      </c>
      <c r="E72" s="2">
        <f t="shared" si="10"/>
        <v>29850000</v>
      </c>
      <c r="F72" s="2">
        <f t="shared" si="10"/>
        <v>32350000</v>
      </c>
      <c r="G72" s="2">
        <f t="shared" si="10"/>
        <v>32350000</v>
      </c>
      <c r="H72" s="2">
        <f t="shared" si="10"/>
        <v>23101532</v>
      </c>
      <c r="I72" s="2">
        <f t="shared" si="10"/>
        <v>28120000</v>
      </c>
      <c r="J72" s="2">
        <f t="shared" si="10"/>
        <v>29400000</v>
      </c>
      <c r="K72" s="2">
        <f t="shared" si="10"/>
        <v>30870000</v>
      </c>
    </row>
    <row r="73" spans="1:11" ht="12.75" hidden="1">
      <c r="A73" s="2" t="s">
        <v>122</v>
      </c>
      <c r="B73" s="2">
        <f>+B74</f>
        <v>-11707788.499999998</v>
      </c>
      <c r="C73" s="2">
        <f aca="true" t="shared" si="11" ref="C73:K73">+(C78+C80+C81+C82)-(B78+B80+B81+B82)</f>
        <v>-6396448</v>
      </c>
      <c r="D73" s="2">
        <f t="shared" si="11"/>
        <v>-14817945</v>
      </c>
      <c r="E73" s="2">
        <f t="shared" si="11"/>
        <v>8628601</v>
      </c>
      <c r="F73" s="2">
        <f>+(F78+F80+F81+F82)-(D78+D80+D81+D82)</f>
        <v>8628601</v>
      </c>
      <c r="G73" s="2">
        <f>+(G78+G80+G81+G82)-(D78+D80+D81+D82)</f>
        <v>8628601</v>
      </c>
      <c r="H73" s="2">
        <f>+(H78+H80+H81+H82)-(D78+D80+D81+D82)</f>
        <v>43989849</v>
      </c>
      <c r="I73" s="2">
        <f>+(I78+I80+I81+I82)-(E78+E80+E81+E82)</f>
        <v>1576002</v>
      </c>
      <c r="J73" s="2">
        <f t="shared" si="11"/>
        <v>626217</v>
      </c>
      <c r="K73" s="2">
        <f t="shared" si="11"/>
        <v>421279</v>
      </c>
    </row>
    <row r="74" spans="1:11" ht="12.75" hidden="1">
      <c r="A74" s="2" t="s">
        <v>123</v>
      </c>
      <c r="B74" s="2">
        <f>+TREND(C74:E74)</f>
        <v>-11707788.499999998</v>
      </c>
      <c r="C74" s="2">
        <f>+C73</f>
        <v>-6396448</v>
      </c>
      <c r="D74" s="2">
        <f aca="true" t="shared" si="12" ref="D74:K74">+D73</f>
        <v>-14817945</v>
      </c>
      <c r="E74" s="2">
        <f t="shared" si="12"/>
        <v>8628601</v>
      </c>
      <c r="F74" s="2">
        <f t="shared" si="12"/>
        <v>8628601</v>
      </c>
      <c r="G74" s="2">
        <f t="shared" si="12"/>
        <v>8628601</v>
      </c>
      <c r="H74" s="2">
        <f t="shared" si="12"/>
        <v>43989849</v>
      </c>
      <c r="I74" s="2">
        <f t="shared" si="12"/>
        <v>1576002</v>
      </c>
      <c r="J74" s="2">
        <f t="shared" si="12"/>
        <v>626217</v>
      </c>
      <c r="K74" s="2">
        <f t="shared" si="12"/>
        <v>421279</v>
      </c>
    </row>
    <row r="75" spans="1:11" ht="12.75" hidden="1">
      <c r="A75" s="2" t="s">
        <v>124</v>
      </c>
      <c r="B75" s="2">
        <f>+B84-(((B80+B81+B78)*B70)-B79)</f>
        <v>-191967.93601657823</v>
      </c>
      <c r="C75" s="2">
        <f aca="true" t="shared" si="13" ref="C75:K75">+C84-(((C80+C81+C78)*C70)-C79)</f>
        <v>28312930.330656804</v>
      </c>
      <c r="D75" s="2">
        <f t="shared" si="13"/>
        <v>-63805760</v>
      </c>
      <c r="E75" s="2">
        <f t="shared" si="13"/>
        <v>15750000</v>
      </c>
      <c r="F75" s="2">
        <f t="shared" si="13"/>
        <v>0</v>
      </c>
      <c r="G75" s="2">
        <f t="shared" si="13"/>
        <v>0</v>
      </c>
      <c r="H75" s="2">
        <f t="shared" si="13"/>
        <v>17515050</v>
      </c>
      <c r="I75" s="2">
        <f t="shared" si="13"/>
        <v>-4682428</v>
      </c>
      <c r="J75" s="2">
        <f t="shared" si="13"/>
        <v>-5152799</v>
      </c>
      <c r="K75" s="2">
        <f t="shared" si="13"/>
        <v>-5410440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18376995</v>
      </c>
      <c r="C77" s="3">
        <v>83632490</v>
      </c>
      <c r="D77" s="3">
        <v>-1198365</v>
      </c>
      <c r="E77" s="3">
        <v>29850000</v>
      </c>
      <c r="F77" s="3">
        <v>32350000</v>
      </c>
      <c r="G77" s="3">
        <v>32350000</v>
      </c>
      <c r="H77" s="3">
        <v>23101532</v>
      </c>
      <c r="I77" s="3">
        <v>28120000</v>
      </c>
      <c r="J77" s="3">
        <v>29400000</v>
      </c>
      <c r="K77" s="3">
        <v>30870000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18594392</v>
      </c>
      <c r="C79" s="3">
        <v>31561735</v>
      </c>
      <c r="D79" s="3">
        <v>-63805760</v>
      </c>
      <c r="E79" s="3">
        <v>15750000</v>
      </c>
      <c r="F79" s="3">
        <v>0</v>
      </c>
      <c r="G79" s="3">
        <v>0</v>
      </c>
      <c r="H79" s="3">
        <v>17515050</v>
      </c>
      <c r="I79" s="3">
        <v>3116909</v>
      </c>
      <c r="J79" s="3">
        <v>3272755</v>
      </c>
      <c r="K79" s="3">
        <v>3436393</v>
      </c>
    </row>
    <row r="80" spans="1:11" ht="13.5" hidden="1">
      <c r="A80" s="1" t="s">
        <v>69</v>
      </c>
      <c r="B80" s="3">
        <v>2851681</v>
      </c>
      <c r="C80" s="3">
        <v>2486573</v>
      </c>
      <c r="D80" s="3">
        <v>-841</v>
      </c>
      <c r="E80" s="3">
        <v>6223335</v>
      </c>
      <c r="F80" s="3">
        <v>6223335</v>
      </c>
      <c r="G80" s="3">
        <v>6223335</v>
      </c>
      <c r="H80" s="3">
        <v>30094891</v>
      </c>
      <c r="I80" s="3">
        <v>3299337</v>
      </c>
      <c r="J80" s="3">
        <v>3464304</v>
      </c>
      <c r="K80" s="3">
        <v>3637520</v>
      </c>
    </row>
    <row r="81" spans="1:11" ht="13.5" hidden="1">
      <c r="A81" s="1" t="s">
        <v>70</v>
      </c>
      <c r="B81" s="3">
        <v>15957446</v>
      </c>
      <c r="C81" s="3">
        <v>9926106</v>
      </c>
      <c r="D81" s="3">
        <v>-2404425</v>
      </c>
      <c r="E81" s="3">
        <v>0</v>
      </c>
      <c r="F81" s="3">
        <v>0</v>
      </c>
      <c r="G81" s="3">
        <v>0</v>
      </c>
      <c r="H81" s="3">
        <v>11489692</v>
      </c>
      <c r="I81" s="3">
        <v>4500000</v>
      </c>
      <c r="J81" s="3">
        <v>4961250</v>
      </c>
      <c r="K81" s="3">
        <v>5209313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18354751</v>
      </c>
      <c r="C83" s="3">
        <v>21889362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28120000</v>
      </c>
      <c r="J83" s="3">
        <v>29400000</v>
      </c>
      <c r="K83" s="3">
        <v>30870000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19902156</v>
      </c>
      <c r="C5" s="6">
        <v>18842130</v>
      </c>
      <c r="D5" s="23">
        <v>0</v>
      </c>
      <c r="E5" s="24">
        <v>19472000</v>
      </c>
      <c r="F5" s="6">
        <v>20259404</v>
      </c>
      <c r="G5" s="25">
        <v>20259404</v>
      </c>
      <c r="H5" s="26">
        <v>642164</v>
      </c>
      <c r="I5" s="24">
        <v>35234000</v>
      </c>
      <c r="J5" s="6">
        <v>37136641</v>
      </c>
      <c r="K5" s="25">
        <v>39142019</v>
      </c>
    </row>
    <row r="6" spans="1:11" ht="12.75">
      <c r="A6" s="22" t="s">
        <v>19</v>
      </c>
      <c r="B6" s="6">
        <v>3624737</v>
      </c>
      <c r="C6" s="6">
        <v>4163212</v>
      </c>
      <c r="D6" s="23">
        <v>1326879315</v>
      </c>
      <c r="E6" s="24">
        <v>4100000</v>
      </c>
      <c r="F6" s="6">
        <v>4633065</v>
      </c>
      <c r="G6" s="25">
        <v>4633065</v>
      </c>
      <c r="H6" s="26">
        <v>1764311</v>
      </c>
      <c r="I6" s="24">
        <v>5300000</v>
      </c>
      <c r="J6" s="6">
        <v>5586200</v>
      </c>
      <c r="K6" s="25">
        <v>5887855</v>
      </c>
    </row>
    <row r="7" spans="1:11" ht="12.75">
      <c r="A7" s="22" t="s">
        <v>20</v>
      </c>
      <c r="B7" s="6">
        <v>5335609</v>
      </c>
      <c r="C7" s="6">
        <v>3817824</v>
      </c>
      <c r="D7" s="23">
        <v>11357770</v>
      </c>
      <c r="E7" s="24">
        <v>2500000</v>
      </c>
      <c r="F7" s="6">
        <v>5000000</v>
      </c>
      <c r="G7" s="25">
        <v>5000000</v>
      </c>
      <c r="H7" s="26">
        <v>340802</v>
      </c>
      <c r="I7" s="24">
        <v>4770000</v>
      </c>
      <c r="J7" s="6">
        <v>5027580</v>
      </c>
      <c r="K7" s="25">
        <v>5299069</v>
      </c>
    </row>
    <row r="8" spans="1:11" ht="12.75">
      <c r="A8" s="22" t="s">
        <v>21</v>
      </c>
      <c r="B8" s="6">
        <v>239408966</v>
      </c>
      <c r="C8" s="6">
        <v>224669055</v>
      </c>
      <c r="D8" s="23">
        <v>132831148</v>
      </c>
      <c r="E8" s="24">
        <v>240444000</v>
      </c>
      <c r="F8" s="6">
        <v>241185305</v>
      </c>
      <c r="G8" s="25">
        <v>241185305</v>
      </c>
      <c r="H8" s="26">
        <v>-42825</v>
      </c>
      <c r="I8" s="24">
        <v>266000451</v>
      </c>
      <c r="J8" s="6">
        <v>280364476</v>
      </c>
      <c r="K8" s="25">
        <v>295504159</v>
      </c>
    </row>
    <row r="9" spans="1:11" ht="12.75">
      <c r="A9" s="22" t="s">
        <v>22</v>
      </c>
      <c r="B9" s="6">
        <v>22743834</v>
      </c>
      <c r="C9" s="6">
        <v>16576176</v>
      </c>
      <c r="D9" s="23">
        <v>31931082</v>
      </c>
      <c r="E9" s="24">
        <v>24151498</v>
      </c>
      <c r="F9" s="6">
        <v>21078713</v>
      </c>
      <c r="G9" s="25">
        <v>21078713</v>
      </c>
      <c r="H9" s="26">
        <v>8416647</v>
      </c>
      <c r="I9" s="24">
        <v>30821838</v>
      </c>
      <c r="J9" s="6">
        <v>32486216</v>
      </c>
      <c r="K9" s="25">
        <v>34240470</v>
      </c>
    </row>
    <row r="10" spans="1:11" ht="20.25">
      <c r="A10" s="27" t="s">
        <v>114</v>
      </c>
      <c r="B10" s="28">
        <f>SUM(B5:B9)</f>
        <v>291015302</v>
      </c>
      <c r="C10" s="29">
        <f aca="true" t="shared" si="0" ref="C10:K10">SUM(C5:C9)</f>
        <v>268068397</v>
      </c>
      <c r="D10" s="30">
        <f t="shared" si="0"/>
        <v>1502999315</v>
      </c>
      <c r="E10" s="28">
        <f t="shared" si="0"/>
        <v>290667498</v>
      </c>
      <c r="F10" s="29">
        <f t="shared" si="0"/>
        <v>292156487</v>
      </c>
      <c r="G10" s="31">
        <f t="shared" si="0"/>
        <v>292156487</v>
      </c>
      <c r="H10" s="32">
        <f t="shared" si="0"/>
        <v>11121099</v>
      </c>
      <c r="I10" s="28">
        <f t="shared" si="0"/>
        <v>342126289</v>
      </c>
      <c r="J10" s="29">
        <f t="shared" si="0"/>
        <v>360601113</v>
      </c>
      <c r="K10" s="31">
        <f t="shared" si="0"/>
        <v>380073572</v>
      </c>
    </row>
    <row r="11" spans="1:11" ht="12.75">
      <c r="A11" s="22" t="s">
        <v>23</v>
      </c>
      <c r="B11" s="6">
        <v>161104076</v>
      </c>
      <c r="C11" s="6">
        <v>174878292</v>
      </c>
      <c r="D11" s="23">
        <v>192595283</v>
      </c>
      <c r="E11" s="24">
        <v>189390855</v>
      </c>
      <c r="F11" s="6">
        <v>178646956</v>
      </c>
      <c r="G11" s="25">
        <v>178646956</v>
      </c>
      <c r="H11" s="26">
        <v>9537323</v>
      </c>
      <c r="I11" s="24">
        <v>200317956</v>
      </c>
      <c r="J11" s="6">
        <v>211135122</v>
      </c>
      <c r="K11" s="25">
        <v>222536727</v>
      </c>
    </row>
    <row r="12" spans="1:11" ht="12.75">
      <c r="A12" s="22" t="s">
        <v>24</v>
      </c>
      <c r="B12" s="6">
        <v>25897543</v>
      </c>
      <c r="C12" s="6">
        <v>22682353</v>
      </c>
      <c r="D12" s="23">
        <v>7510325</v>
      </c>
      <c r="E12" s="24">
        <v>24535374</v>
      </c>
      <c r="F12" s="6">
        <v>23969359</v>
      </c>
      <c r="G12" s="25">
        <v>23969359</v>
      </c>
      <c r="H12" s="26">
        <v>1920594</v>
      </c>
      <c r="I12" s="24">
        <v>23252645</v>
      </c>
      <c r="J12" s="6">
        <v>24508289</v>
      </c>
      <c r="K12" s="25">
        <v>25831743</v>
      </c>
    </row>
    <row r="13" spans="1:11" ht="12.75">
      <c r="A13" s="22" t="s">
        <v>115</v>
      </c>
      <c r="B13" s="6">
        <v>52621917</v>
      </c>
      <c r="C13" s="6">
        <v>57852539</v>
      </c>
      <c r="D13" s="23">
        <v>53014425</v>
      </c>
      <c r="E13" s="24">
        <v>112814000</v>
      </c>
      <c r="F13" s="6">
        <v>112814000</v>
      </c>
      <c r="G13" s="25">
        <v>112814000</v>
      </c>
      <c r="H13" s="26">
        <v>497274642</v>
      </c>
      <c r="I13" s="24">
        <v>112813978</v>
      </c>
      <c r="J13" s="6">
        <v>118905932</v>
      </c>
      <c r="K13" s="25">
        <v>125326850</v>
      </c>
    </row>
    <row r="14" spans="1:11" ht="12.75">
      <c r="A14" s="22" t="s">
        <v>25</v>
      </c>
      <c r="B14" s="6">
        <v>716628</v>
      </c>
      <c r="C14" s="6">
        <v>974787</v>
      </c>
      <c r="D14" s="23">
        <v>-866950</v>
      </c>
      <c r="E14" s="24">
        <v>30000</v>
      </c>
      <c r="F14" s="6">
        <v>630000</v>
      </c>
      <c r="G14" s="25">
        <v>630000</v>
      </c>
      <c r="H14" s="26">
        <v>2361569</v>
      </c>
      <c r="I14" s="24">
        <v>0</v>
      </c>
      <c r="J14" s="6">
        <v>0</v>
      </c>
      <c r="K14" s="25">
        <v>1</v>
      </c>
    </row>
    <row r="15" spans="1:11" ht="12.75">
      <c r="A15" s="22" t="s">
        <v>26</v>
      </c>
      <c r="B15" s="6">
        <v>9268135</v>
      </c>
      <c r="C15" s="6">
        <v>13287734</v>
      </c>
      <c r="D15" s="23">
        <v>13085454</v>
      </c>
      <c r="E15" s="24">
        <v>2301830</v>
      </c>
      <c r="F15" s="6">
        <v>4093830</v>
      </c>
      <c r="G15" s="25">
        <v>4093830</v>
      </c>
      <c r="H15" s="26">
        <v>1295337</v>
      </c>
      <c r="I15" s="24">
        <v>4365000</v>
      </c>
      <c r="J15" s="6">
        <v>4600710</v>
      </c>
      <c r="K15" s="25">
        <v>4849179</v>
      </c>
    </row>
    <row r="16" spans="1:11" ht="12.75">
      <c r="A16" s="22" t="s">
        <v>21</v>
      </c>
      <c r="B16" s="6">
        <v>16875400</v>
      </c>
      <c r="C16" s="6">
        <v>5368240</v>
      </c>
      <c r="D16" s="23">
        <v>0</v>
      </c>
      <c r="E16" s="24">
        <v>11600000</v>
      </c>
      <c r="F16" s="6">
        <v>4500000</v>
      </c>
      <c r="G16" s="25">
        <v>4500000</v>
      </c>
      <c r="H16" s="26">
        <v>690719</v>
      </c>
      <c r="I16" s="24">
        <v>5400000</v>
      </c>
      <c r="J16" s="6">
        <v>5691600</v>
      </c>
      <c r="K16" s="25">
        <v>5998946</v>
      </c>
    </row>
    <row r="17" spans="1:11" ht="12.75">
      <c r="A17" s="22" t="s">
        <v>27</v>
      </c>
      <c r="B17" s="6">
        <v>108936806</v>
      </c>
      <c r="C17" s="6">
        <v>101392430</v>
      </c>
      <c r="D17" s="23">
        <v>32419598</v>
      </c>
      <c r="E17" s="24">
        <v>83894191</v>
      </c>
      <c r="F17" s="6">
        <v>73398796</v>
      </c>
      <c r="G17" s="25">
        <v>73398796</v>
      </c>
      <c r="H17" s="26">
        <v>41455990</v>
      </c>
      <c r="I17" s="24">
        <v>97363270</v>
      </c>
      <c r="J17" s="6">
        <v>102620881</v>
      </c>
      <c r="K17" s="25">
        <v>108162125</v>
      </c>
    </row>
    <row r="18" spans="1:11" ht="12.75">
      <c r="A18" s="33" t="s">
        <v>28</v>
      </c>
      <c r="B18" s="34">
        <f>SUM(B11:B17)</f>
        <v>375420505</v>
      </c>
      <c r="C18" s="35">
        <f aca="true" t="shared" si="1" ref="C18:K18">SUM(C11:C17)</f>
        <v>376436375</v>
      </c>
      <c r="D18" s="36">
        <f t="shared" si="1"/>
        <v>297758135</v>
      </c>
      <c r="E18" s="34">
        <f t="shared" si="1"/>
        <v>424566250</v>
      </c>
      <c r="F18" s="35">
        <f t="shared" si="1"/>
        <v>398052941</v>
      </c>
      <c r="G18" s="37">
        <f t="shared" si="1"/>
        <v>398052941</v>
      </c>
      <c r="H18" s="38">
        <f t="shared" si="1"/>
        <v>554536174</v>
      </c>
      <c r="I18" s="34">
        <f t="shared" si="1"/>
        <v>443512849</v>
      </c>
      <c r="J18" s="35">
        <f t="shared" si="1"/>
        <v>467462534</v>
      </c>
      <c r="K18" s="37">
        <f t="shared" si="1"/>
        <v>492705571</v>
      </c>
    </row>
    <row r="19" spans="1:11" ht="12.75">
      <c r="A19" s="33" t="s">
        <v>29</v>
      </c>
      <c r="B19" s="39">
        <f>+B10-B18</f>
        <v>-84405203</v>
      </c>
      <c r="C19" s="40">
        <f aca="true" t="shared" si="2" ref="C19:K19">+C10-C18</f>
        <v>-108367978</v>
      </c>
      <c r="D19" s="41">
        <f t="shared" si="2"/>
        <v>1205241180</v>
      </c>
      <c r="E19" s="39">
        <f t="shared" si="2"/>
        <v>-133898752</v>
      </c>
      <c r="F19" s="40">
        <f t="shared" si="2"/>
        <v>-105896454</v>
      </c>
      <c r="G19" s="42">
        <f t="shared" si="2"/>
        <v>-105896454</v>
      </c>
      <c r="H19" s="43">
        <f t="shared" si="2"/>
        <v>-543415075</v>
      </c>
      <c r="I19" s="39">
        <f t="shared" si="2"/>
        <v>-101386560</v>
      </c>
      <c r="J19" s="40">
        <f t="shared" si="2"/>
        <v>-106861421</v>
      </c>
      <c r="K19" s="42">
        <f t="shared" si="2"/>
        <v>-112631999</v>
      </c>
    </row>
    <row r="20" spans="1:11" ht="20.25">
      <c r="A20" s="44" t="s">
        <v>30</v>
      </c>
      <c r="B20" s="45">
        <v>80896766</v>
      </c>
      <c r="C20" s="46">
        <v>62785503</v>
      </c>
      <c r="D20" s="47">
        <v>0</v>
      </c>
      <c r="E20" s="45">
        <v>69424000</v>
      </c>
      <c r="F20" s="46">
        <v>81554697</v>
      </c>
      <c r="G20" s="48">
        <v>81554697</v>
      </c>
      <c r="H20" s="49">
        <v>14240576</v>
      </c>
      <c r="I20" s="45">
        <v>68284550</v>
      </c>
      <c r="J20" s="46">
        <v>71971916</v>
      </c>
      <c r="K20" s="48">
        <v>75858400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-3508437</v>
      </c>
      <c r="C22" s="57">
        <f aca="true" t="shared" si="3" ref="C22:K22">SUM(C19:C21)</f>
        <v>-45582475</v>
      </c>
      <c r="D22" s="58">
        <f t="shared" si="3"/>
        <v>1205241180</v>
      </c>
      <c r="E22" s="56">
        <f t="shared" si="3"/>
        <v>-64474752</v>
      </c>
      <c r="F22" s="57">
        <f t="shared" si="3"/>
        <v>-24341757</v>
      </c>
      <c r="G22" s="59">
        <f t="shared" si="3"/>
        <v>-24341757</v>
      </c>
      <c r="H22" s="60">
        <f t="shared" si="3"/>
        <v>-529174499</v>
      </c>
      <c r="I22" s="56">
        <f t="shared" si="3"/>
        <v>-33102010</v>
      </c>
      <c r="J22" s="57">
        <f t="shared" si="3"/>
        <v>-34889505</v>
      </c>
      <c r="K22" s="59">
        <f t="shared" si="3"/>
        <v>-36773599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-3508437</v>
      </c>
      <c r="C24" s="40">
        <f aca="true" t="shared" si="4" ref="C24:K24">SUM(C22:C23)</f>
        <v>-45582475</v>
      </c>
      <c r="D24" s="41">
        <f t="shared" si="4"/>
        <v>1205241180</v>
      </c>
      <c r="E24" s="39">
        <f t="shared" si="4"/>
        <v>-64474752</v>
      </c>
      <c r="F24" s="40">
        <f t="shared" si="4"/>
        <v>-24341757</v>
      </c>
      <c r="G24" s="42">
        <f t="shared" si="4"/>
        <v>-24341757</v>
      </c>
      <c r="H24" s="43">
        <f t="shared" si="4"/>
        <v>-529174499</v>
      </c>
      <c r="I24" s="39">
        <f t="shared" si="4"/>
        <v>-33102010</v>
      </c>
      <c r="J24" s="40">
        <f t="shared" si="4"/>
        <v>-34889505</v>
      </c>
      <c r="K24" s="42">
        <f t="shared" si="4"/>
        <v>-36773599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66048036</v>
      </c>
      <c r="C27" s="7">
        <v>55041582</v>
      </c>
      <c r="D27" s="69">
        <v>100912997</v>
      </c>
      <c r="E27" s="70">
        <v>71584400</v>
      </c>
      <c r="F27" s="7">
        <v>88454697</v>
      </c>
      <c r="G27" s="71">
        <v>88454697</v>
      </c>
      <c r="H27" s="72">
        <v>13353921</v>
      </c>
      <c r="I27" s="70">
        <v>79406554</v>
      </c>
      <c r="J27" s="7">
        <v>83694506</v>
      </c>
      <c r="K27" s="71">
        <v>88214009</v>
      </c>
    </row>
    <row r="28" spans="1:11" ht="12.75">
      <c r="A28" s="73" t="s">
        <v>34</v>
      </c>
      <c r="B28" s="6">
        <v>66048036</v>
      </c>
      <c r="C28" s="6">
        <v>55041582</v>
      </c>
      <c r="D28" s="23">
        <v>94400516</v>
      </c>
      <c r="E28" s="24">
        <v>69424400</v>
      </c>
      <c r="F28" s="6">
        <v>81554697</v>
      </c>
      <c r="G28" s="25">
        <v>81554697</v>
      </c>
      <c r="H28" s="26">
        <v>12734228</v>
      </c>
      <c r="I28" s="24">
        <v>68284553</v>
      </c>
      <c r="J28" s="6">
        <v>71971917</v>
      </c>
      <c r="K28" s="25">
        <v>75858399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6490000</v>
      </c>
      <c r="G31" s="25">
        <v>6490000</v>
      </c>
      <c r="H31" s="26">
        <v>619693</v>
      </c>
      <c r="I31" s="24">
        <v>11122001</v>
      </c>
      <c r="J31" s="6">
        <v>11722589</v>
      </c>
      <c r="K31" s="25">
        <v>12355609</v>
      </c>
    </row>
    <row r="32" spans="1:11" ht="12.75">
      <c r="A32" s="33" t="s">
        <v>37</v>
      </c>
      <c r="B32" s="7">
        <f>SUM(B28:B31)</f>
        <v>66048036</v>
      </c>
      <c r="C32" s="7">
        <f aca="true" t="shared" si="5" ref="C32:K32">SUM(C28:C31)</f>
        <v>55041582</v>
      </c>
      <c r="D32" s="69">
        <f t="shared" si="5"/>
        <v>94400516</v>
      </c>
      <c r="E32" s="70">
        <f t="shared" si="5"/>
        <v>69424400</v>
      </c>
      <c r="F32" s="7">
        <f t="shared" si="5"/>
        <v>88044697</v>
      </c>
      <c r="G32" s="71">
        <f t="shared" si="5"/>
        <v>88044697</v>
      </c>
      <c r="H32" s="72">
        <f t="shared" si="5"/>
        <v>13353921</v>
      </c>
      <c r="I32" s="70">
        <f t="shared" si="5"/>
        <v>79406554</v>
      </c>
      <c r="J32" s="7">
        <f t="shared" si="5"/>
        <v>83694506</v>
      </c>
      <c r="K32" s="71">
        <f t="shared" si="5"/>
        <v>88214008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46037429</v>
      </c>
      <c r="C35" s="6">
        <v>32548287</v>
      </c>
      <c r="D35" s="23">
        <v>-195463998</v>
      </c>
      <c r="E35" s="24">
        <v>4896</v>
      </c>
      <c r="F35" s="6">
        <v>56281261</v>
      </c>
      <c r="G35" s="25">
        <v>56281261</v>
      </c>
      <c r="H35" s="26">
        <v>-42229382</v>
      </c>
      <c r="I35" s="24">
        <v>25939366</v>
      </c>
      <c r="J35" s="6">
        <v>27339393</v>
      </c>
      <c r="K35" s="25">
        <v>28816401</v>
      </c>
    </row>
    <row r="36" spans="1:11" ht="12.75">
      <c r="A36" s="22" t="s">
        <v>40</v>
      </c>
      <c r="B36" s="6">
        <v>858556112</v>
      </c>
      <c r="C36" s="6">
        <v>2010131418</v>
      </c>
      <c r="D36" s="23">
        <v>1927055874</v>
      </c>
      <c r="E36" s="24">
        <v>71584100</v>
      </c>
      <c r="F36" s="6">
        <v>1972508265</v>
      </c>
      <c r="G36" s="25">
        <v>1972508265</v>
      </c>
      <c r="H36" s="26">
        <v>-36211749</v>
      </c>
      <c r="I36" s="24">
        <v>2051901530</v>
      </c>
      <c r="J36" s="6">
        <v>2077251789</v>
      </c>
      <c r="K36" s="25">
        <v>2189424145</v>
      </c>
    </row>
    <row r="37" spans="1:11" ht="12.75">
      <c r="A37" s="22" t="s">
        <v>41</v>
      </c>
      <c r="B37" s="6">
        <v>61907933</v>
      </c>
      <c r="C37" s="6">
        <v>76781660</v>
      </c>
      <c r="D37" s="23">
        <v>524403626</v>
      </c>
      <c r="E37" s="24">
        <v>6924</v>
      </c>
      <c r="F37" s="6">
        <v>8571331</v>
      </c>
      <c r="G37" s="25">
        <v>8571331</v>
      </c>
      <c r="H37" s="26">
        <v>-3645724</v>
      </c>
      <c r="I37" s="24">
        <v>5000366</v>
      </c>
      <c r="J37" s="6">
        <v>5270394</v>
      </c>
      <c r="K37" s="25">
        <v>5555392</v>
      </c>
    </row>
    <row r="38" spans="1:11" ht="12.75">
      <c r="A38" s="22" t="s">
        <v>42</v>
      </c>
      <c r="B38" s="6">
        <v>92068</v>
      </c>
      <c r="C38" s="6">
        <v>8171000</v>
      </c>
      <c r="D38" s="23">
        <v>7122868</v>
      </c>
      <c r="E38" s="24">
        <v>0</v>
      </c>
      <c r="F38" s="6">
        <v>9106000</v>
      </c>
      <c r="G38" s="25">
        <v>9106000</v>
      </c>
      <c r="H38" s="26">
        <v>0</v>
      </c>
      <c r="I38" s="24">
        <v>9106001</v>
      </c>
      <c r="J38" s="6">
        <v>9598001</v>
      </c>
      <c r="K38" s="25">
        <v>10116001</v>
      </c>
    </row>
    <row r="39" spans="1:11" ht="12.75">
      <c r="A39" s="22" t="s">
        <v>43</v>
      </c>
      <c r="B39" s="6">
        <v>842593540</v>
      </c>
      <c r="C39" s="6">
        <v>1957727045</v>
      </c>
      <c r="D39" s="23">
        <v>-5175798</v>
      </c>
      <c r="E39" s="24">
        <v>136056824</v>
      </c>
      <c r="F39" s="6">
        <v>2035453952</v>
      </c>
      <c r="G39" s="25">
        <v>2035453952</v>
      </c>
      <c r="H39" s="26">
        <v>454379092</v>
      </c>
      <c r="I39" s="24">
        <v>2096836539</v>
      </c>
      <c r="J39" s="6">
        <v>2124612292</v>
      </c>
      <c r="K39" s="25">
        <v>2239342752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23816194</v>
      </c>
      <c r="C42" s="6">
        <v>43145140</v>
      </c>
      <c r="D42" s="23">
        <v>-244743710</v>
      </c>
      <c r="E42" s="24">
        <v>-282791250</v>
      </c>
      <c r="F42" s="6">
        <v>-273452914</v>
      </c>
      <c r="G42" s="25">
        <v>-273452914</v>
      </c>
      <c r="H42" s="26">
        <v>-32493167</v>
      </c>
      <c r="I42" s="24">
        <v>-307220741</v>
      </c>
      <c r="J42" s="6">
        <v>-323810651</v>
      </c>
      <c r="K42" s="25">
        <v>-341296487</v>
      </c>
    </row>
    <row r="43" spans="1:11" ht="12.75">
      <c r="A43" s="22" t="s">
        <v>46</v>
      </c>
      <c r="B43" s="6">
        <v>-62565543</v>
      </c>
      <c r="C43" s="6">
        <v>-54803887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-387258</v>
      </c>
      <c r="C44" s="6">
        <v>-387258</v>
      </c>
      <c r="D44" s="23">
        <v>0</v>
      </c>
      <c r="E44" s="24">
        <v>72</v>
      </c>
      <c r="F44" s="6">
        <v>-1571418</v>
      </c>
      <c r="G44" s="25">
        <v>-1571418</v>
      </c>
      <c r="H44" s="26">
        <v>134842</v>
      </c>
      <c r="I44" s="24">
        <v>-67</v>
      </c>
      <c r="J44" s="6">
        <v>0</v>
      </c>
      <c r="K44" s="25">
        <v>0</v>
      </c>
    </row>
    <row r="45" spans="1:11" ht="12.75">
      <c r="A45" s="33" t="s">
        <v>48</v>
      </c>
      <c r="B45" s="7">
        <v>22042686</v>
      </c>
      <c r="C45" s="7">
        <v>10206746</v>
      </c>
      <c r="D45" s="69">
        <v>-234821579</v>
      </c>
      <c r="E45" s="70">
        <v>-282791022</v>
      </c>
      <c r="F45" s="7">
        <v>-275024176</v>
      </c>
      <c r="G45" s="71">
        <v>-275024176</v>
      </c>
      <c r="H45" s="72">
        <v>-32358325</v>
      </c>
      <c r="I45" s="70">
        <v>-307220795</v>
      </c>
      <c r="J45" s="7">
        <v>-323810638</v>
      </c>
      <c r="K45" s="71">
        <v>-341296474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22042686</v>
      </c>
      <c r="C48" s="6">
        <v>10206746</v>
      </c>
      <c r="D48" s="23">
        <v>-112465988</v>
      </c>
      <c r="E48" s="24">
        <v>192</v>
      </c>
      <c r="F48" s="6">
        <v>27682180</v>
      </c>
      <c r="G48" s="25">
        <v>27682180</v>
      </c>
      <c r="H48" s="26">
        <v>-36421006</v>
      </c>
      <c r="I48" s="24">
        <v>11304981</v>
      </c>
      <c r="J48" s="6">
        <v>11914981</v>
      </c>
      <c r="K48" s="25">
        <v>12558984</v>
      </c>
    </row>
    <row r="49" spans="1:11" ht="12.75">
      <c r="A49" s="22" t="s">
        <v>51</v>
      </c>
      <c r="B49" s="6">
        <f>+B75</f>
        <v>26459284.641595498</v>
      </c>
      <c r="C49" s="6">
        <f aca="true" t="shared" si="6" ref="C49:K49">+C75</f>
        <v>63916531.51853738</v>
      </c>
      <c r="D49" s="23">
        <f t="shared" si="6"/>
        <v>524403626</v>
      </c>
      <c r="E49" s="24">
        <f t="shared" si="6"/>
        <v>6924</v>
      </c>
      <c r="F49" s="6">
        <f t="shared" si="6"/>
        <v>6999912</v>
      </c>
      <c r="G49" s="25">
        <f t="shared" si="6"/>
        <v>6999912</v>
      </c>
      <c r="H49" s="26">
        <f t="shared" si="6"/>
        <v>-4895655</v>
      </c>
      <c r="I49" s="24">
        <f t="shared" si="6"/>
        <v>5000365</v>
      </c>
      <c r="J49" s="6">
        <f t="shared" si="6"/>
        <v>5270393</v>
      </c>
      <c r="K49" s="25">
        <f t="shared" si="6"/>
        <v>5555392</v>
      </c>
    </row>
    <row r="50" spans="1:11" ht="12.75">
      <c r="A50" s="33" t="s">
        <v>52</v>
      </c>
      <c r="B50" s="7">
        <f>+B48-B49</f>
        <v>-4416598.641595498</v>
      </c>
      <c r="C50" s="7">
        <f aca="true" t="shared" si="7" ref="C50:K50">+C48-C49</f>
        <v>-53709785.51853738</v>
      </c>
      <c r="D50" s="69">
        <f t="shared" si="7"/>
        <v>-636869614</v>
      </c>
      <c r="E50" s="70">
        <f t="shared" si="7"/>
        <v>-6732</v>
      </c>
      <c r="F50" s="7">
        <f t="shared" si="7"/>
        <v>20682268</v>
      </c>
      <c r="G50" s="71">
        <f t="shared" si="7"/>
        <v>20682268</v>
      </c>
      <c r="H50" s="72">
        <f t="shared" si="7"/>
        <v>-31525351</v>
      </c>
      <c r="I50" s="70">
        <f t="shared" si="7"/>
        <v>6304616</v>
      </c>
      <c r="J50" s="7">
        <f t="shared" si="7"/>
        <v>6644588</v>
      </c>
      <c r="K50" s="71">
        <f t="shared" si="7"/>
        <v>7003592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858556112</v>
      </c>
      <c r="C53" s="6">
        <v>2008508255</v>
      </c>
      <c r="D53" s="23">
        <v>1925776067</v>
      </c>
      <c r="E53" s="24">
        <v>71584100</v>
      </c>
      <c r="F53" s="6">
        <v>1972508265</v>
      </c>
      <c r="G53" s="25">
        <v>1972508265</v>
      </c>
      <c r="H53" s="26">
        <v>-46552425</v>
      </c>
      <c r="I53" s="24">
        <v>2051901530</v>
      </c>
      <c r="J53" s="6">
        <v>2077251789</v>
      </c>
      <c r="K53" s="25">
        <v>2189424145</v>
      </c>
    </row>
    <row r="54" spans="1:11" ht="12.75">
      <c r="A54" s="22" t="s">
        <v>55</v>
      </c>
      <c r="B54" s="6">
        <v>52621917</v>
      </c>
      <c r="C54" s="6">
        <v>57852539</v>
      </c>
      <c r="D54" s="23">
        <v>0</v>
      </c>
      <c r="E54" s="24">
        <v>112814000</v>
      </c>
      <c r="F54" s="6">
        <v>112814000</v>
      </c>
      <c r="G54" s="25">
        <v>112814000</v>
      </c>
      <c r="H54" s="26">
        <v>163854554</v>
      </c>
      <c r="I54" s="24">
        <v>112813978</v>
      </c>
      <c r="J54" s="6">
        <v>118905932</v>
      </c>
      <c r="K54" s="25">
        <v>125326850</v>
      </c>
    </row>
    <row r="55" spans="1:11" ht="12.75">
      <c r="A55" s="22" t="s">
        <v>56</v>
      </c>
      <c r="B55" s="6">
        <v>0</v>
      </c>
      <c r="C55" s="6">
        <v>0</v>
      </c>
      <c r="D55" s="23">
        <v>79368177</v>
      </c>
      <c r="E55" s="24">
        <v>0</v>
      </c>
      <c r="F55" s="6">
        <v>0</v>
      </c>
      <c r="G55" s="25">
        <v>0</v>
      </c>
      <c r="H55" s="26">
        <v>0</v>
      </c>
      <c r="I55" s="24">
        <v>7698474</v>
      </c>
      <c r="J55" s="6">
        <v>8115770</v>
      </c>
      <c r="K55" s="25">
        <v>8554043</v>
      </c>
    </row>
    <row r="56" spans="1:11" ht="12.75">
      <c r="A56" s="22" t="s">
        <v>57</v>
      </c>
      <c r="B56" s="6">
        <v>6461432</v>
      </c>
      <c r="C56" s="6">
        <v>0</v>
      </c>
      <c r="D56" s="23">
        <v>2021933</v>
      </c>
      <c r="E56" s="24">
        <v>0</v>
      </c>
      <c r="F56" s="6">
        <v>0</v>
      </c>
      <c r="G56" s="25">
        <v>0</v>
      </c>
      <c r="H56" s="26">
        <v>0</v>
      </c>
      <c r="I56" s="24">
        <v>18415</v>
      </c>
      <c r="J56" s="6">
        <v>19410</v>
      </c>
      <c r="K56" s="25">
        <v>20458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1417000</v>
      </c>
      <c r="F60" s="6">
        <v>1417000</v>
      </c>
      <c r="G60" s="25">
        <v>1417000</v>
      </c>
      <c r="H60" s="26">
        <v>1417000</v>
      </c>
      <c r="I60" s="24">
        <v>1417000</v>
      </c>
      <c r="J60" s="6">
        <v>1493519</v>
      </c>
      <c r="K60" s="25">
        <v>1574169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0.3247348105921691</v>
      </c>
      <c r="C70" s="5">
        <f aca="true" t="shared" si="8" ref="C70:K70">IF(ISERROR(C71/C72),0,(C71/C72))</f>
        <v>0.5577539787626797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120</v>
      </c>
      <c r="B71" s="2">
        <f>+B83</f>
        <v>12958012</v>
      </c>
      <c r="C71" s="2">
        <f aca="true" t="shared" si="9" ref="C71:K71">+C83</f>
        <v>18297952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121</v>
      </c>
      <c r="B72" s="2">
        <f>+B77</f>
        <v>39903366</v>
      </c>
      <c r="C72" s="2">
        <f aca="true" t="shared" si="10" ref="C72:K72">+C77</f>
        <v>32806493</v>
      </c>
      <c r="D72" s="2">
        <f t="shared" si="10"/>
        <v>1359656643</v>
      </c>
      <c r="E72" s="2">
        <f t="shared" si="10"/>
        <v>39996002</v>
      </c>
      <c r="F72" s="2">
        <f t="shared" si="10"/>
        <v>38243686</v>
      </c>
      <c r="G72" s="2">
        <f t="shared" si="10"/>
        <v>38243686</v>
      </c>
      <c r="H72" s="2">
        <f t="shared" si="10"/>
        <v>9801128</v>
      </c>
      <c r="I72" s="2">
        <f t="shared" si="10"/>
        <v>61868723</v>
      </c>
      <c r="J72" s="2">
        <f t="shared" si="10"/>
        <v>65209634</v>
      </c>
      <c r="K72" s="2">
        <f t="shared" si="10"/>
        <v>68730952</v>
      </c>
    </row>
    <row r="73" spans="1:11" ht="12.75" hidden="1">
      <c r="A73" s="2" t="s">
        <v>122</v>
      </c>
      <c r="B73" s="2">
        <f>+B74</f>
        <v>-53301239.99999999</v>
      </c>
      <c r="C73" s="2">
        <f aca="true" t="shared" si="11" ref="C73:K73">+(C78+C80+C81+C82)-(B78+B80+B81+B82)</f>
        <v>-4539883</v>
      </c>
      <c r="D73" s="2">
        <f t="shared" si="11"/>
        <v>-104603589</v>
      </c>
      <c r="E73" s="2">
        <f t="shared" si="11"/>
        <v>87900847</v>
      </c>
      <c r="F73" s="2">
        <f>+(F78+F80+F81+F82)-(D78+D80+D81+D82)</f>
        <v>111597236</v>
      </c>
      <c r="G73" s="2">
        <f>+(G78+G80+G81+G82)-(D78+D80+D81+D82)</f>
        <v>111597236</v>
      </c>
      <c r="H73" s="2">
        <f>+(H78+H80+H81+H82)-(D78+D80+D81+D82)</f>
        <v>82087767</v>
      </c>
      <c r="I73" s="2">
        <f>+(I78+I80+I81+I82)-(E78+E80+E81+E82)</f>
        <v>9731683</v>
      </c>
      <c r="J73" s="2">
        <f t="shared" si="11"/>
        <v>526027</v>
      </c>
      <c r="K73" s="2">
        <f t="shared" si="11"/>
        <v>554005</v>
      </c>
    </row>
    <row r="74" spans="1:11" ht="12.75" hidden="1">
      <c r="A74" s="2" t="s">
        <v>123</v>
      </c>
      <c r="B74" s="2">
        <f>+TREND(C74:E74)</f>
        <v>-53301239.99999999</v>
      </c>
      <c r="C74" s="2">
        <f>+C73</f>
        <v>-4539883</v>
      </c>
      <c r="D74" s="2">
        <f aca="true" t="shared" si="12" ref="D74:K74">+D73</f>
        <v>-104603589</v>
      </c>
      <c r="E74" s="2">
        <f t="shared" si="12"/>
        <v>87900847</v>
      </c>
      <c r="F74" s="2">
        <f t="shared" si="12"/>
        <v>111597236</v>
      </c>
      <c r="G74" s="2">
        <f t="shared" si="12"/>
        <v>111597236</v>
      </c>
      <c r="H74" s="2">
        <f t="shared" si="12"/>
        <v>82087767</v>
      </c>
      <c r="I74" s="2">
        <f t="shared" si="12"/>
        <v>9731683</v>
      </c>
      <c r="J74" s="2">
        <f t="shared" si="12"/>
        <v>526027</v>
      </c>
      <c r="K74" s="2">
        <f t="shared" si="12"/>
        <v>554005</v>
      </c>
    </row>
    <row r="75" spans="1:11" ht="12.75" hidden="1">
      <c r="A75" s="2" t="s">
        <v>124</v>
      </c>
      <c r="B75" s="2">
        <f>+B84-(((B80+B81+B78)*B70)-B79)</f>
        <v>26459284.641595498</v>
      </c>
      <c r="C75" s="2">
        <f aca="true" t="shared" si="13" ref="C75:K75">+C84-(((C80+C81+C78)*C70)-C79)</f>
        <v>63916531.51853738</v>
      </c>
      <c r="D75" s="2">
        <f t="shared" si="13"/>
        <v>524403626</v>
      </c>
      <c r="E75" s="2">
        <f t="shared" si="13"/>
        <v>6924</v>
      </c>
      <c r="F75" s="2">
        <f t="shared" si="13"/>
        <v>6999912</v>
      </c>
      <c r="G75" s="2">
        <f t="shared" si="13"/>
        <v>6999912</v>
      </c>
      <c r="H75" s="2">
        <f t="shared" si="13"/>
        <v>-4895655</v>
      </c>
      <c r="I75" s="2">
        <f t="shared" si="13"/>
        <v>5000365</v>
      </c>
      <c r="J75" s="2">
        <f t="shared" si="13"/>
        <v>5270393</v>
      </c>
      <c r="K75" s="2">
        <f t="shared" si="13"/>
        <v>5555392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39903366</v>
      </c>
      <c r="C77" s="3">
        <v>32806493</v>
      </c>
      <c r="D77" s="3">
        <v>1359656643</v>
      </c>
      <c r="E77" s="3">
        <v>39996002</v>
      </c>
      <c r="F77" s="3">
        <v>38243686</v>
      </c>
      <c r="G77" s="3">
        <v>38243686</v>
      </c>
      <c r="H77" s="3">
        <v>9801128</v>
      </c>
      <c r="I77" s="3">
        <v>61868723</v>
      </c>
      <c r="J77" s="3">
        <v>65209634</v>
      </c>
      <c r="K77" s="3">
        <v>68730952</v>
      </c>
    </row>
    <row r="78" spans="1:11" ht="13.5" hidden="1">
      <c r="A78" s="1" t="s">
        <v>67</v>
      </c>
      <c r="B78" s="3">
        <v>6572432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33359032</v>
      </c>
      <c r="C79" s="3">
        <v>73235176</v>
      </c>
      <c r="D79" s="3">
        <v>524403626</v>
      </c>
      <c r="E79" s="3">
        <v>6924</v>
      </c>
      <c r="F79" s="3">
        <v>6999912</v>
      </c>
      <c r="G79" s="3">
        <v>6999912</v>
      </c>
      <c r="H79" s="3">
        <v>-4895655</v>
      </c>
      <c r="I79" s="3">
        <v>5000365</v>
      </c>
      <c r="J79" s="3">
        <v>5270393</v>
      </c>
      <c r="K79" s="3">
        <v>5555392</v>
      </c>
    </row>
    <row r="80" spans="1:11" ht="13.5" hidden="1">
      <c r="A80" s="1" t="s">
        <v>69</v>
      </c>
      <c r="B80" s="3">
        <v>534461</v>
      </c>
      <c r="C80" s="3">
        <v>7935944</v>
      </c>
      <c r="D80" s="3">
        <v>-95930847</v>
      </c>
      <c r="E80" s="3">
        <v>216</v>
      </c>
      <c r="F80" s="3">
        <v>4663204</v>
      </c>
      <c r="G80" s="3">
        <v>4663204</v>
      </c>
      <c r="H80" s="3">
        <v>-5840208</v>
      </c>
      <c r="I80" s="3">
        <v>9736017</v>
      </c>
      <c r="J80" s="3">
        <v>10262040</v>
      </c>
      <c r="K80" s="3">
        <v>10816044</v>
      </c>
    </row>
    <row r="81" spans="1:11" ht="13.5" hidden="1">
      <c r="A81" s="1" t="s">
        <v>70</v>
      </c>
      <c r="B81" s="3">
        <v>14140436</v>
      </c>
      <c r="C81" s="3">
        <v>8771502</v>
      </c>
      <c r="D81" s="3">
        <v>8034704</v>
      </c>
      <c r="E81" s="3">
        <v>4488</v>
      </c>
      <c r="F81" s="3">
        <v>19037889</v>
      </c>
      <c r="G81" s="3">
        <v>19037889</v>
      </c>
      <c r="H81" s="3">
        <v>31832</v>
      </c>
      <c r="I81" s="3">
        <v>370</v>
      </c>
      <c r="J81" s="3">
        <v>374</v>
      </c>
      <c r="K81" s="3">
        <v>375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12958012</v>
      </c>
      <c r="C83" s="3">
        <v>18297952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17000149</v>
      </c>
      <c r="C5" s="6">
        <v>22833470</v>
      </c>
      <c r="D5" s="23">
        <v>36235580</v>
      </c>
      <c r="E5" s="24">
        <v>25790820</v>
      </c>
      <c r="F5" s="6">
        <v>-10005000</v>
      </c>
      <c r="G5" s="25">
        <v>-10005000</v>
      </c>
      <c r="H5" s="26">
        <v>16446236</v>
      </c>
      <c r="I5" s="24">
        <v>0</v>
      </c>
      <c r="J5" s="6">
        <v>9</v>
      </c>
      <c r="K5" s="25">
        <v>10</v>
      </c>
    </row>
    <row r="6" spans="1:11" ht="12.75">
      <c r="A6" s="22" t="s">
        <v>19</v>
      </c>
      <c r="B6" s="6">
        <v>5485345</v>
      </c>
      <c r="C6" s="6">
        <v>15639518</v>
      </c>
      <c r="D6" s="23">
        <v>32199944</v>
      </c>
      <c r="E6" s="24">
        <v>18667807</v>
      </c>
      <c r="F6" s="6">
        <v>-71263547</v>
      </c>
      <c r="G6" s="25">
        <v>-71263547</v>
      </c>
      <c r="H6" s="26">
        <v>11605235</v>
      </c>
      <c r="I6" s="24">
        <v>19494601</v>
      </c>
      <c r="J6" s="6">
        <v>21551354</v>
      </c>
      <c r="K6" s="25">
        <v>22715128</v>
      </c>
    </row>
    <row r="7" spans="1:11" ht="12.75">
      <c r="A7" s="22" t="s">
        <v>20</v>
      </c>
      <c r="B7" s="6">
        <v>896313</v>
      </c>
      <c r="C7" s="6">
        <v>318819</v>
      </c>
      <c r="D7" s="23">
        <v>0</v>
      </c>
      <c r="E7" s="24">
        <v>225331</v>
      </c>
      <c r="F7" s="6">
        <v>1053508</v>
      </c>
      <c r="G7" s="25">
        <v>1053508</v>
      </c>
      <c r="H7" s="26">
        <v>9165478</v>
      </c>
      <c r="I7" s="24">
        <v>526000</v>
      </c>
      <c r="J7" s="6">
        <v>554404</v>
      </c>
      <c r="K7" s="25">
        <v>584342</v>
      </c>
    </row>
    <row r="8" spans="1:11" ht="12.75">
      <c r="A8" s="22" t="s">
        <v>21</v>
      </c>
      <c r="B8" s="6">
        <v>48786649</v>
      </c>
      <c r="C8" s="6">
        <v>44804241</v>
      </c>
      <c r="D8" s="23">
        <v>56569328</v>
      </c>
      <c r="E8" s="24">
        <v>56696202</v>
      </c>
      <c r="F8" s="6">
        <v>-4761389</v>
      </c>
      <c r="G8" s="25">
        <v>-4761389</v>
      </c>
      <c r="H8" s="26">
        <v>52907732</v>
      </c>
      <c r="I8" s="24">
        <v>50386879</v>
      </c>
      <c r="J8" s="6">
        <v>52181036</v>
      </c>
      <c r="K8" s="25">
        <v>55657671</v>
      </c>
    </row>
    <row r="9" spans="1:11" ht="12.75">
      <c r="A9" s="22" t="s">
        <v>22</v>
      </c>
      <c r="B9" s="6">
        <v>8539216</v>
      </c>
      <c r="C9" s="6">
        <v>8868749</v>
      </c>
      <c r="D9" s="23">
        <v>13538223</v>
      </c>
      <c r="E9" s="24">
        <v>19785173</v>
      </c>
      <c r="F9" s="6">
        <v>23841267</v>
      </c>
      <c r="G9" s="25">
        <v>23841267</v>
      </c>
      <c r="H9" s="26">
        <v>6737793</v>
      </c>
      <c r="I9" s="24">
        <v>68397336</v>
      </c>
      <c r="J9" s="6">
        <v>57489336</v>
      </c>
      <c r="K9" s="25">
        <v>63877713</v>
      </c>
    </row>
    <row r="10" spans="1:11" ht="20.25">
      <c r="A10" s="27" t="s">
        <v>114</v>
      </c>
      <c r="B10" s="28">
        <f>SUM(B5:B9)</f>
        <v>80707672</v>
      </c>
      <c r="C10" s="29">
        <f aca="true" t="shared" si="0" ref="C10:K10">SUM(C5:C9)</f>
        <v>92464797</v>
      </c>
      <c r="D10" s="30">
        <f t="shared" si="0"/>
        <v>138543075</v>
      </c>
      <c r="E10" s="28">
        <f t="shared" si="0"/>
        <v>121165333</v>
      </c>
      <c r="F10" s="29">
        <f t="shared" si="0"/>
        <v>-61135161</v>
      </c>
      <c r="G10" s="31">
        <f t="shared" si="0"/>
        <v>-61135161</v>
      </c>
      <c r="H10" s="32">
        <f t="shared" si="0"/>
        <v>96862474</v>
      </c>
      <c r="I10" s="28">
        <f t="shared" si="0"/>
        <v>138804816</v>
      </c>
      <c r="J10" s="29">
        <f t="shared" si="0"/>
        <v>131776139</v>
      </c>
      <c r="K10" s="31">
        <f t="shared" si="0"/>
        <v>142834864</v>
      </c>
    </row>
    <row r="11" spans="1:11" ht="12.75">
      <c r="A11" s="22" t="s">
        <v>23</v>
      </c>
      <c r="B11" s="6">
        <v>42570085</v>
      </c>
      <c r="C11" s="6">
        <v>48740149</v>
      </c>
      <c r="D11" s="23">
        <v>31856859</v>
      </c>
      <c r="E11" s="24">
        <v>51986351</v>
      </c>
      <c r="F11" s="6">
        <v>53719393</v>
      </c>
      <c r="G11" s="25">
        <v>53719393</v>
      </c>
      <c r="H11" s="26">
        <v>30771282</v>
      </c>
      <c r="I11" s="24">
        <v>55800029</v>
      </c>
      <c r="J11" s="6">
        <v>57974778</v>
      </c>
      <c r="K11" s="25">
        <v>61105737</v>
      </c>
    </row>
    <row r="12" spans="1:11" ht="12.75">
      <c r="A12" s="22" t="s">
        <v>24</v>
      </c>
      <c r="B12" s="6">
        <v>3992576</v>
      </c>
      <c r="C12" s="6">
        <v>4157107</v>
      </c>
      <c r="D12" s="23">
        <v>1955751</v>
      </c>
      <c r="E12" s="24">
        <v>5343332</v>
      </c>
      <c r="F12" s="6">
        <v>4543079</v>
      </c>
      <c r="G12" s="25">
        <v>4543079</v>
      </c>
      <c r="H12" s="26">
        <v>0</v>
      </c>
      <c r="I12" s="24">
        <v>4543078</v>
      </c>
      <c r="J12" s="6">
        <v>4788404</v>
      </c>
      <c r="K12" s="25">
        <v>5046969</v>
      </c>
    </row>
    <row r="13" spans="1:11" ht="12.75">
      <c r="A13" s="22" t="s">
        <v>115</v>
      </c>
      <c r="B13" s="6">
        <v>25267477</v>
      </c>
      <c r="C13" s="6">
        <v>21561781</v>
      </c>
      <c r="D13" s="23">
        <v>6366932</v>
      </c>
      <c r="E13" s="24">
        <v>25000000</v>
      </c>
      <c r="F13" s="6">
        <v>18000000</v>
      </c>
      <c r="G13" s="25">
        <v>18000000</v>
      </c>
      <c r="H13" s="26">
        <v>0</v>
      </c>
      <c r="I13" s="24">
        <v>18500000</v>
      </c>
      <c r="J13" s="6">
        <v>19000000</v>
      </c>
      <c r="K13" s="25">
        <v>19500000</v>
      </c>
    </row>
    <row r="14" spans="1:11" ht="12.75">
      <c r="A14" s="22" t="s">
        <v>25</v>
      </c>
      <c r="B14" s="6">
        <v>1238389</v>
      </c>
      <c r="C14" s="6">
        <v>1844077</v>
      </c>
      <c r="D14" s="23">
        <v>865659</v>
      </c>
      <c r="E14" s="24">
        <v>865000</v>
      </c>
      <c r="F14" s="6">
        <v>865000</v>
      </c>
      <c r="G14" s="25">
        <v>865000</v>
      </c>
      <c r="H14" s="26">
        <v>1194557</v>
      </c>
      <c r="I14" s="24">
        <v>736400</v>
      </c>
      <c r="J14" s="6">
        <v>776167</v>
      </c>
      <c r="K14" s="25">
        <v>818080</v>
      </c>
    </row>
    <row r="15" spans="1:11" ht="12.75">
      <c r="A15" s="22" t="s">
        <v>26</v>
      </c>
      <c r="B15" s="6">
        <v>7954154</v>
      </c>
      <c r="C15" s="6">
        <v>8497041</v>
      </c>
      <c r="D15" s="23">
        <v>24497989</v>
      </c>
      <c r="E15" s="24">
        <v>17005000</v>
      </c>
      <c r="F15" s="6">
        <v>16301534</v>
      </c>
      <c r="G15" s="25">
        <v>16301534</v>
      </c>
      <c r="H15" s="26">
        <v>7435998</v>
      </c>
      <c r="I15" s="24">
        <v>13357719</v>
      </c>
      <c r="J15" s="6">
        <v>14067622</v>
      </c>
      <c r="K15" s="25">
        <v>14827272</v>
      </c>
    </row>
    <row r="16" spans="1:11" ht="12.75">
      <c r="A16" s="22" t="s">
        <v>21</v>
      </c>
      <c r="B16" s="6">
        <v>0</v>
      </c>
      <c r="C16" s="6">
        <v>0</v>
      </c>
      <c r="D16" s="23">
        <v>270982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28514426</v>
      </c>
      <c r="C17" s="6">
        <v>74855214</v>
      </c>
      <c r="D17" s="23">
        <v>15000121</v>
      </c>
      <c r="E17" s="24">
        <v>38187548</v>
      </c>
      <c r="F17" s="6">
        <v>38145047</v>
      </c>
      <c r="G17" s="25">
        <v>38145047</v>
      </c>
      <c r="H17" s="26">
        <v>17248518</v>
      </c>
      <c r="I17" s="24">
        <v>45264388</v>
      </c>
      <c r="J17" s="6">
        <v>32310248</v>
      </c>
      <c r="K17" s="25">
        <v>32867319</v>
      </c>
    </row>
    <row r="18" spans="1:11" ht="12.75">
      <c r="A18" s="33" t="s">
        <v>28</v>
      </c>
      <c r="B18" s="34">
        <f>SUM(B11:B17)</f>
        <v>109537107</v>
      </c>
      <c r="C18" s="35">
        <f aca="true" t="shared" si="1" ref="C18:K18">SUM(C11:C17)</f>
        <v>159655369</v>
      </c>
      <c r="D18" s="36">
        <f t="shared" si="1"/>
        <v>80814293</v>
      </c>
      <c r="E18" s="34">
        <f t="shared" si="1"/>
        <v>138387231</v>
      </c>
      <c r="F18" s="35">
        <f t="shared" si="1"/>
        <v>131574053</v>
      </c>
      <c r="G18" s="37">
        <f t="shared" si="1"/>
        <v>131574053</v>
      </c>
      <c r="H18" s="38">
        <f t="shared" si="1"/>
        <v>56650355</v>
      </c>
      <c r="I18" s="34">
        <f t="shared" si="1"/>
        <v>138201614</v>
      </c>
      <c r="J18" s="35">
        <f t="shared" si="1"/>
        <v>128917219</v>
      </c>
      <c r="K18" s="37">
        <f t="shared" si="1"/>
        <v>134165377</v>
      </c>
    </row>
    <row r="19" spans="1:11" ht="12.75">
      <c r="A19" s="33" t="s">
        <v>29</v>
      </c>
      <c r="B19" s="39">
        <f>+B10-B18</f>
        <v>-28829435</v>
      </c>
      <c r="C19" s="40">
        <f aca="true" t="shared" si="2" ref="C19:K19">+C10-C18</f>
        <v>-67190572</v>
      </c>
      <c r="D19" s="41">
        <f t="shared" si="2"/>
        <v>57728782</v>
      </c>
      <c r="E19" s="39">
        <f t="shared" si="2"/>
        <v>-17221898</v>
      </c>
      <c r="F19" s="40">
        <f t="shared" si="2"/>
        <v>-192709214</v>
      </c>
      <c r="G19" s="42">
        <f t="shared" si="2"/>
        <v>-192709214</v>
      </c>
      <c r="H19" s="43">
        <f t="shared" si="2"/>
        <v>40212119</v>
      </c>
      <c r="I19" s="39">
        <f t="shared" si="2"/>
        <v>603202</v>
      </c>
      <c r="J19" s="40">
        <f t="shared" si="2"/>
        <v>2858920</v>
      </c>
      <c r="K19" s="42">
        <f t="shared" si="2"/>
        <v>8669487</v>
      </c>
    </row>
    <row r="20" spans="1:11" ht="20.25">
      <c r="A20" s="44" t="s">
        <v>30</v>
      </c>
      <c r="B20" s="45">
        <v>33065000</v>
      </c>
      <c r="C20" s="46">
        <v>16028026</v>
      </c>
      <c r="D20" s="47">
        <v>-31030217</v>
      </c>
      <c r="E20" s="45">
        <v>6000000</v>
      </c>
      <c r="F20" s="46">
        <v>-1200</v>
      </c>
      <c r="G20" s="48">
        <v>-1200</v>
      </c>
      <c r="H20" s="49">
        <v>1384060</v>
      </c>
      <c r="I20" s="45">
        <v>17090350</v>
      </c>
      <c r="J20" s="46">
        <v>16048500</v>
      </c>
      <c r="K20" s="48">
        <v>18316350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4235565</v>
      </c>
      <c r="C22" s="57">
        <f aca="true" t="shared" si="3" ref="C22:K22">SUM(C19:C21)</f>
        <v>-51162546</v>
      </c>
      <c r="D22" s="58">
        <f t="shared" si="3"/>
        <v>26698565</v>
      </c>
      <c r="E22" s="56">
        <f t="shared" si="3"/>
        <v>-11221898</v>
      </c>
      <c r="F22" s="57">
        <f t="shared" si="3"/>
        <v>-192710414</v>
      </c>
      <c r="G22" s="59">
        <f t="shared" si="3"/>
        <v>-192710414</v>
      </c>
      <c r="H22" s="60">
        <f t="shared" si="3"/>
        <v>41596179</v>
      </c>
      <c r="I22" s="56">
        <f t="shared" si="3"/>
        <v>17693552</v>
      </c>
      <c r="J22" s="57">
        <f t="shared" si="3"/>
        <v>18907420</v>
      </c>
      <c r="K22" s="59">
        <f t="shared" si="3"/>
        <v>26985837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4235565</v>
      </c>
      <c r="C24" s="40">
        <f aca="true" t="shared" si="4" ref="C24:K24">SUM(C22:C23)</f>
        <v>-51162546</v>
      </c>
      <c r="D24" s="41">
        <f t="shared" si="4"/>
        <v>26698565</v>
      </c>
      <c r="E24" s="39">
        <f t="shared" si="4"/>
        <v>-11221898</v>
      </c>
      <c r="F24" s="40">
        <f t="shared" si="4"/>
        <v>-192710414</v>
      </c>
      <c r="G24" s="42">
        <f t="shared" si="4"/>
        <v>-192710414</v>
      </c>
      <c r="H24" s="43">
        <f t="shared" si="4"/>
        <v>41596179</v>
      </c>
      <c r="I24" s="39">
        <f t="shared" si="4"/>
        <v>17693552</v>
      </c>
      <c r="J24" s="40">
        <f t="shared" si="4"/>
        <v>18907420</v>
      </c>
      <c r="K24" s="42">
        <f t="shared" si="4"/>
        <v>26985837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34372078</v>
      </c>
      <c r="C27" s="7">
        <v>38356901</v>
      </c>
      <c r="D27" s="69">
        <v>78600178</v>
      </c>
      <c r="E27" s="70">
        <v>16626750</v>
      </c>
      <c r="F27" s="7">
        <v>11874502</v>
      </c>
      <c r="G27" s="71">
        <v>11874502</v>
      </c>
      <c r="H27" s="72">
        <v>13183760</v>
      </c>
      <c r="I27" s="70">
        <v>16691125</v>
      </c>
      <c r="J27" s="7">
        <v>5000000</v>
      </c>
      <c r="K27" s="71">
        <v>6400000</v>
      </c>
    </row>
    <row r="28" spans="1:11" ht="12.75">
      <c r="A28" s="73" t="s">
        <v>34</v>
      </c>
      <c r="B28" s="6">
        <v>31225856</v>
      </c>
      <c r="C28" s="6">
        <v>23827503</v>
      </c>
      <c r="D28" s="23">
        <v>3348911</v>
      </c>
      <c r="E28" s="24">
        <v>16176750</v>
      </c>
      <c r="F28" s="6">
        <v>8289502</v>
      </c>
      <c r="G28" s="25">
        <v>8289502</v>
      </c>
      <c r="H28" s="26">
        <v>0</v>
      </c>
      <c r="I28" s="24">
        <v>16691125</v>
      </c>
      <c r="J28" s="6">
        <v>5000000</v>
      </c>
      <c r="K28" s="25">
        <v>6400000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3146221</v>
      </c>
      <c r="C31" s="6">
        <v>14529398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34372077</v>
      </c>
      <c r="C32" s="7">
        <f aca="true" t="shared" si="5" ref="C32:K32">SUM(C28:C31)</f>
        <v>38356901</v>
      </c>
      <c r="D32" s="69">
        <f t="shared" si="5"/>
        <v>3348911</v>
      </c>
      <c r="E32" s="70">
        <f t="shared" si="5"/>
        <v>16176750</v>
      </c>
      <c r="F32" s="7">
        <f t="shared" si="5"/>
        <v>8289502</v>
      </c>
      <c r="G32" s="71">
        <f t="shared" si="5"/>
        <v>8289502</v>
      </c>
      <c r="H32" s="72">
        <f t="shared" si="5"/>
        <v>0</v>
      </c>
      <c r="I32" s="70">
        <f t="shared" si="5"/>
        <v>16691125</v>
      </c>
      <c r="J32" s="7">
        <f t="shared" si="5"/>
        <v>5000000</v>
      </c>
      <c r="K32" s="71">
        <f t="shared" si="5"/>
        <v>6400000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13583162</v>
      </c>
      <c r="C35" s="6">
        <v>14322511</v>
      </c>
      <c r="D35" s="23">
        <v>471132089</v>
      </c>
      <c r="E35" s="24">
        <v>-4240791</v>
      </c>
      <c r="F35" s="6">
        <v>-185896987</v>
      </c>
      <c r="G35" s="25">
        <v>-185896987</v>
      </c>
      <c r="H35" s="26">
        <v>54725777</v>
      </c>
      <c r="I35" s="24">
        <v>6610912</v>
      </c>
      <c r="J35" s="6">
        <v>7938510</v>
      </c>
      <c r="K35" s="25">
        <v>7938511</v>
      </c>
    </row>
    <row r="36" spans="1:11" ht="12.75">
      <c r="A36" s="22" t="s">
        <v>40</v>
      </c>
      <c r="B36" s="6">
        <v>373908655</v>
      </c>
      <c r="C36" s="6">
        <v>340472465</v>
      </c>
      <c r="D36" s="23">
        <v>248584463</v>
      </c>
      <c r="E36" s="24">
        <v>88284376</v>
      </c>
      <c r="F36" s="6">
        <v>49704882</v>
      </c>
      <c r="G36" s="25">
        <v>49704882</v>
      </c>
      <c r="H36" s="26">
        <v>13183760</v>
      </c>
      <c r="I36" s="24">
        <v>88348785</v>
      </c>
      <c r="J36" s="6">
        <v>76657660</v>
      </c>
      <c r="K36" s="25">
        <v>78057660</v>
      </c>
    </row>
    <row r="37" spans="1:11" ht="12.75">
      <c r="A37" s="22" t="s">
        <v>41</v>
      </c>
      <c r="B37" s="6">
        <v>23049441</v>
      </c>
      <c r="C37" s="6">
        <v>43082966</v>
      </c>
      <c r="D37" s="23">
        <v>174885747</v>
      </c>
      <c r="E37" s="24">
        <v>93771621</v>
      </c>
      <c r="F37" s="6">
        <v>29236855</v>
      </c>
      <c r="G37" s="25">
        <v>29236855</v>
      </c>
      <c r="H37" s="26">
        <v>28130902</v>
      </c>
      <c r="I37" s="24">
        <v>98836725</v>
      </c>
      <c r="J37" s="6">
        <v>104272795</v>
      </c>
      <c r="K37" s="25">
        <v>104272796</v>
      </c>
    </row>
    <row r="38" spans="1:11" ht="12.75">
      <c r="A38" s="22" t="s">
        <v>42</v>
      </c>
      <c r="B38" s="6">
        <v>18779050</v>
      </c>
      <c r="C38" s="6">
        <v>20013490</v>
      </c>
      <c r="D38" s="23">
        <v>26413101</v>
      </c>
      <c r="E38" s="24">
        <v>265000</v>
      </c>
      <c r="F38" s="6">
        <v>1691066</v>
      </c>
      <c r="G38" s="25">
        <v>1691066</v>
      </c>
      <c r="H38" s="26">
        <v>0</v>
      </c>
      <c r="I38" s="24">
        <v>279310</v>
      </c>
      <c r="J38" s="6">
        <v>294673</v>
      </c>
      <c r="K38" s="25">
        <v>294673</v>
      </c>
    </row>
    <row r="39" spans="1:11" ht="12.75">
      <c r="A39" s="22" t="s">
        <v>43</v>
      </c>
      <c r="B39" s="6">
        <v>345663326</v>
      </c>
      <c r="C39" s="6">
        <v>291698520</v>
      </c>
      <c r="D39" s="23">
        <v>491719139</v>
      </c>
      <c r="E39" s="24">
        <v>1228862</v>
      </c>
      <c r="F39" s="6">
        <v>25590388</v>
      </c>
      <c r="G39" s="25">
        <v>25590388</v>
      </c>
      <c r="H39" s="26">
        <v>-1779558</v>
      </c>
      <c r="I39" s="24">
        <v>-21849890</v>
      </c>
      <c r="J39" s="6">
        <v>-38878719</v>
      </c>
      <c r="K39" s="25">
        <v>-45557136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11198578</v>
      </c>
      <c r="C42" s="6">
        <v>11223715</v>
      </c>
      <c r="D42" s="23">
        <v>-68961769</v>
      </c>
      <c r="E42" s="24">
        <v>-108887231</v>
      </c>
      <c r="F42" s="6">
        <v>-109074053</v>
      </c>
      <c r="G42" s="25">
        <v>-109074053</v>
      </c>
      <c r="H42" s="26">
        <v>-57698820</v>
      </c>
      <c r="I42" s="24">
        <v>-112701614</v>
      </c>
      <c r="J42" s="6">
        <v>-103917209</v>
      </c>
      <c r="K42" s="25">
        <v>-109165367</v>
      </c>
    </row>
    <row r="43" spans="1:11" ht="12.75">
      <c r="A43" s="22" t="s">
        <v>46</v>
      </c>
      <c r="B43" s="6">
        <v>-29559476</v>
      </c>
      <c r="C43" s="6">
        <v>-13641031</v>
      </c>
      <c r="D43" s="23">
        <v>22821410</v>
      </c>
      <c r="E43" s="24">
        <v>-22821410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-488145</v>
      </c>
      <c r="C44" s="6">
        <v>0</v>
      </c>
      <c r="D44" s="23">
        <v>2674373</v>
      </c>
      <c r="E44" s="24">
        <v>-1928104</v>
      </c>
      <c r="F44" s="6">
        <v>11798914</v>
      </c>
      <c r="G44" s="25">
        <v>11798914</v>
      </c>
      <c r="H44" s="26">
        <v>-1773</v>
      </c>
      <c r="I44" s="24">
        <v>-440574</v>
      </c>
      <c r="J44" s="6">
        <v>-464848</v>
      </c>
      <c r="K44" s="25">
        <v>-464806</v>
      </c>
    </row>
    <row r="45" spans="1:11" ht="12.75">
      <c r="A45" s="33" t="s">
        <v>48</v>
      </c>
      <c r="B45" s="7">
        <v>2155926</v>
      </c>
      <c r="C45" s="7">
        <v>-261390</v>
      </c>
      <c r="D45" s="69">
        <v>-39429763</v>
      </c>
      <c r="E45" s="70">
        <v>-130600819</v>
      </c>
      <c r="F45" s="7">
        <v>-89233014</v>
      </c>
      <c r="G45" s="71">
        <v>-89233014</v>
      </c>
      <c r="H45" s="72">
        <v>-34333454</v>
      </c>
      <c r="I45" s="70">
        <v>-109591469</v>
      </c>
      <c r="J45" s="7">
        <v>-100639583</v>
      </c>
      <c r="K45" s="71">
        <v>-105887699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2155926</v>
      </c>
      <c r="C48" s="6">
        <v>-261705</v>
      </c>
      <c r="D48" s="23">
        <v>10458040</v>
      </c>
      <c r="E48" s="24">
        <v>-44251161</v>
      </c>
      <c r="F48" s="6">
        <v>-59538641</v>
      </c>
      <c r="G48" s="25">
        <v>-59538641</v>
      </c>
      <c r="H48" s="26">
        <v>26591412</v>
      </c>
      <c r="I48" s="24">
        <v>-39698886</v>
      </c>
      <c r="J48" s="6">
        <v>-40773456</v>
      </c>
      <c r="K48" s="25">
        <v>-40773456</v>
      </c>
    </row>
    <row r="49" spans="1:11" ht="12.75">
      <c r="A49" s="22" t="s">
        <v>51</v>
      </c>
      <c r="B49" s="6">
        <f>+B75</f>
        <v>12920314.576219764</v>
      </c>
      <c r="C49" s="6">
        <f aca="true" t="shared" si="6" ref="C49:K49">+C75</f>
        <v>28747870.23666153</v>
      </c>
      <c r="D49" s="23">
        <f t="shared" si="6"/>
        <v>131935331</v>
      </c>
      <c r="E49" s="24">
        <f t="shared" si="6"/>
        <v>92351747</v>
      </c>
      <c r="F49" s="6">
        <f t="shared" si="6"/>
        <v>40678502</v>
      </c>
      <c r="G49" s="25">
        <f t="shared" si="6"/>
        <v>40678502</v>
      </c>
      <c r="H49" s="26">
        <f t="shared" si="6"/>
        <v>28132675</v>
      </c>
      <c r="I49" s="24">
        <f t="shared" si="6"/>
        <v>97340176</v>
      </c>
      <c r="J49" s="6">
        <f t="shared" si="6"/>
        <v>102693977</v>
      </c>
      <c r="K49" s="25">
        <f t="shared" si="6"/>
        <v>102693978</v>
      </c>
    </row>
    <row r="50" spans="1:11" ht="12.75">
      <c r="A50" s="33" t="s">
        <v>52</v>
      </c>
      <c r="B50" s="7">
        <f>+B48-B49</f>
        <v>-10764388.576219764</v>
      </c>
      <c r="C50" s="7">
        <f aca="true" t="shared" si="7" ref="C50:K50">+C48-C49</f>
        <v>-29009575.23666153</v>
      </c>
      <c r="D50" s="69">
        <f t="shared" si="7"/>
        <v>-121477291</v>
      </c>
      <c r="E50" s="70">
        <f t="shared" si="7"/>
        <v>-136602908</v>
      </c>
      <c r="F50" s="7">
        <f t="shared" si="7"/>
        <v>-100217143</v>
      </c>
      <c r="G50" s="71">
        <f t="shared" si="7"/>
        <v>-100217143</v>
      </c>
      <c r="H50" s="72">
        <f t="shared" si="7"/>
        <v>-1541263</v>
      </c>
      <c r="I50" s="70">
        <f t="shared" si="7"/>
        <v>-137039062</v>
      </c>
      <c r="J50" s="7">
        <f t="shared" si="7"/>
        <v>-143467433</v>
      </c>
      <c r="K50" s="71">
        <f t="shared" si="7"/>
        <v>-143467434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373908655</v>
      </c>
      <c r="C53" s="6">
        <v>340507571</v>
      </c>
      <c r="D53" s="23">
        <v>271380435</v>
      </c>
      <c r="E53" s="24">
        <v>88284376</v>
      </c>
      <c r="F53" s="6">
        <v>49704882</v>
      </c>
      <c r="G53" s="25">
        <v>49704882</v>
      </c>
      <c r="H53" s="26">
        <v>13183760</v>
      </c>
      <c r="I53" s="24">
        <v>88348785</v>
      </c>
      <c r="J53" s="6">
        <v>76657660</v>
      </c>
      <c r="K53" s="25">
        <v>78057660</v>
      </c>
    </row>
    <row r="54" spans="1:11" ht="12.75">
      <c r="A54" s="22" t="s">
        <v>55</v>
      </c>
      <c r="B54" s="6">
        <v>25267477</v>
      </c>
      <c r="C54" s="6">
        <v>21561781</v>
      </c>
      <c r="D54" s="23">
        <v>0</v>
      </c>
      <c r="E54" s="24">
        <v>25000000</v>
      </c>
      <c r="F54" s="6">
        <v>18000000</v>
      </c>
      <c r="G54" s="25">
        <v>18000000</v>
      </c>
      <c r="H54" s="26">
        <v>0</v>
      </c>
      <c r="I54" s="24">
        <v>18500000</v>
      </c>
      <c r="J54" s="6">
        <v>19000000</v>
      </c>
      <c r="K54" s="25">
        <v>19500000</v>
      </c>
    </row>
    <row r="55" spans="1:11" ht="12.75">
      <c r="A55" s="22" t="s">
        <v>56</v>
      </c>
      <c r="B55" s="6">
        <v>0</v>
      </c>
      <c r="C55" s="6">
        <v>0</v>
      </c>
      <c r="D55" s="23">
        <v>-5145447</v>
      </c>
      <c r="E55" s="24">
        <v>15176750</v>
      </c>
      <c r="F55" s="6">
        <v>6914502</v>
      </c>
      <c r="G55" s="25">
        <v>6914502</v>
      </c>
      <c r="H55" s="26">
        <v>11414017</v>
      </c>
      <c r="I55" s="24">
        <v>16691125</v>
      </c>
      <c r="J55" s="6">
        <v>5000000</v>
      </c>
      <c r="K55" s="25">
        <v>6400000</v>
      </c>
    </row>
    <row r="56" spans="1:11" ht="12.75">
      <c r="A56" s="22" t="s">
        <v>57</v>
      </c>
      <c r="B56" s="6">
        <v>3254762</v>
      </c>
      <c r="C56" s="6">
        <v>1356500</v>
      </c>
      <c r="D56" s="23">
        <v>1490002</v>
      </c>
      <c r="E56" s="24">
        <v>8085000</v>
      </c>
      <c r="F56" s="6">
        <v>4268909</v>
      </c>
      <c r="G56" s="25">
        <v>4268909</v>
      </c>
      <c r="H56" s="26">
        <v>1860112</v>
      </c>
      <c r="I56" s="24">
        <v>9858372</v>
      </c>
      <c r="J56" s="6">
        <v>998709</v>
      </c>
      <c r="K56" s="25">
        <v>1052639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1006422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1941</v>
      </c>
      <c r="C62" s="98">
        <v>1941</v>
      </c>
      <c r="D62" s="99">
        <v>1941</v>
      </c>
      <c r="E62" s="97">
        <v>1941</v>
      </c>
      <c r="F62" s="98">
        <v>1941</v>
      </c>
      <c r="G62" s="99">
        <v>1941</v>
      </c>
      <c r="H62" s="100">
        <v>1941</v>
      </c>
      <c r="I62" s="97">
        <v>1941</v>
      </c>
      <c r="J62" s="98">
        <v>1941</v>
      </c>
      <c r="K62" s="99">
        <v>1941</v>
      </c>
    </row>
    <row r="63" spans="1:11" ht="12.75">
      <c r="A63" s="96" t="s">
        <v>63</v>
      </c>
      <c r="B63" s="97">
        <v>1987</v>
      </c>
      <c r="C63" s="98">
        <v>1987</v>
      </c>
      <c r="D63" s="99">
        <v>1987</v>
      </c>
      <c r="E63" s="97">
        <v>1987</v>
      </c>
      <c r="F63" s="98">
        <v>1987</v>
      </c>
      <c r="G63" s="99">
        <v>1987</v>
      </c>
      <c r="H63" s="100">
        <v>1987</v>
      </c>
      <c r="I63" s="97">
        <v>1987</v>
      </c>
      <c r="J63" s="98">
        <v>1987</v>
      </c>
      <c r="K63" s="99">
        <v>1987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6184</v>
      </c>
      <c r="C65" s="98">
        <v>6184</v>
      </c>
      <c r="D65" s="99">
        <v>6184</v>
      </c>
      <c r="E65" s="97">
        <v>6184</v>
      </c>
      <c r="F65" s="98">
        <v>6184</v>
      </c>
      <c r="G65" s="99">
        <v>6184</v>
      </c>
      <c r="H65" s="100">
        <v>6184</v>
      </c>
      <c r="I65" s="97">
        <v>6184</v>
      </c>
      <c r="J65" s="98">
        <v>6184</v>
      </c>
      <c r="K65" s="99">
        <v>6184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0.7705731139681373</v>
      </c>
      <c r="C70" s="5">
        <f aca="true" t="shared" si="8" ref="C70:K70">IF(ISERROR(C71/C72),0,(C71/C72))</f>
        <v>0.889671231540149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120</v>
      </c>
      <c r="B71" s="2">
        <f>+B83</f>
        <v>20307905</v>
      </c>
      <c r="C71" s="2">
        <f aca="true" t="shared" si="9" ref="C71:K71">+C83</f>
        <v>36509949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121</v>
      </c>
      <c r="B72" s="2">
        <f>+B77</f>
        <v>26354287</v>
      </c>
      <c r="C72" s="2">
        <f aca="true" t="shared" si="10" ref="C72:K72">+C77</f>
        <v>41037574</v>
      </c>
      <c r="D72" s="2">
        <f t="shared" si="10"/>
        <v>81053917</v>
      </c>
      <c r="E72" s="2">
        <f t="shared" si="10"/>
        <v>53139800</v>
      </c>
      <c r="F72" s="2">
        <f t="shared" si="10"/>
        <v>-58407072</v>
      </c>
      <c r="G72" s="2">
        <f t="shared" si="10"/>
        <v>-58407072</v>
      </c>
      <c r="H72" s="2">
        <f t="shared" si="10"/>
        <v>29365638</v>
      </c>
      <c r="I72" s="2">
        <f t="shared" si="10"/>
        <v>83391937</v>
      </c>
      <c r="J72" s="2">
        <f t="shared" si="10"/>
        <v>74240690</v>
      </c>
      <c r="K72" s="2">
        <f t="shared" si="10"/>
        <v>81533642</v>
      </c>
    </row>
    <row r="73" spans="1:11" ht="12.75" hidden="1">
      <c r="A73" s="2" t="s">
        <v>122</v>
      </c>
      <c r="B73" s="2">
        <f>+B74</f>
        <v>212295091.83333322</v>
      </c>
      <c r="C73" s="2">
        <f aca="true" t="shared" si="11" ref="C73:K73">+(C78+C80+C81+C82)-(B78+B80+B81+B82)</f>
        <v>2832815</v>
      </c>
      <c r="D73" s="2">
        <f t="shared" si="11"/>
        <v>428510511</v>
      </c>
      <c r="E73" s="2">
        <f t="shared" si="11"/>
        <v>-402585454</v>
      </c>
      <c r="F73" s="2">
        <f>+(F78+F80+F81+F82)-(D78+D80+D81+D82)</f>
        <v>-595875082</v>
      </c>
      <c r="G73" s="2">
        <f>+(G78+G80+G81+G82)-(D78+D80+D81+D82)</f>
        <v>-595875082</v>
      </c>
      <c r="H73" s="2">
        <f>+(H78+H80+H81+H82)-(D78+D80+D81+D82)</f>
        <v>-414461459</v>
      </c>
      <c r="I73" s="2">
        <f>+(I78+I80+I81+I82)-(E78+E80+E81+E82)</f>
        <v>6299420</v>
      </c>
      <c r="J73" s="2">
        <f t="shared" si="11"/>
        <v>2402168</v>
      </c>
      <c r="K73" s="2">
        <f t="shared" si="11"/>
        <v>1</v>
      </c>
    </row>
    <row r="74" spans="1:11" ht="12.75" hidden="1">
      <c r="A74" s="2" t="s">
        <v>123</v>
      </c>
      <c r="B74" s="2">
        <f>+TREND(C74:E74)</f>
        <v>212295091.83333322</v>
      </c>
      <c r="C74" s="2">
        <f>+C73</f>
        <v>2832815</v>
      </c>
      <c r="D74" s="2">
        <f aca="true" t="shared" si="12" ref="D74:K74">+D73</f>
        <v>428510511</v>
      </c>
      <c r="E74" s="2">
        <f t="shared" si="12"/>
        <v>-402585454</v>
      </c>
      <c r="F74" s="2">
        <f t="shared" si="12"/>
        <v>-595875082</v>
      </c>
      <c r="G74" s="2">
        <f t="shared" si="12"/>
        <v>-595875082</v>
      </c>
      <c r="H74" s="2">
        <f t="shared" si="12"/>
        <v>-414461459</v>
      </c>
      <c r="I74" s="2">
        <f t="shared" si="12"/>
        <v>6299420</v>
      </c>
      <c r="J74" s="2">
        <f t="shared" si="12"/>
        <v>2402168</v>
      </c>
      <c r="K74" s="2">
        <f t="shared" si="12"/>
        <v>1</v>
      </c>
    </row>
    <row r="75" spans="1:11" ht="12.75" hidden="1">
      <c r="A75" s="2" t="s">
        <v>124</v>
      </c>
      <c r="B75" s="2">
        <f>+B84-(((B80+B81+B78)*B70)-B79)</f>
        <v>12920314.576219764</v>
      </c>
      <c r="C75" s="2">
        <f aca="true" t="shared" si="13" ref="C75:K75">+C84-(((C80+C81+C78)*C70)-C79)</f>
        <v>28747870.23666153</v>
      </c>
      <c r="D75" s="2">
        <f t="shared" si="13"/>
        <v>131935331</v>
      </c>
      <c r="E75" s="2">
        <f t="shared" si="13"/>
        <v>92351747</v>
      </c>
      <c r="F75" s="2">
        <f t="shared" si="13"/>
        <v>40678502</v>
      </c>
      <c r="G75" s="2">
        <f t="shared" si="13"/>
        <v>40678502</v>
      </c>
      <c r="H75" s="2">
        <f t="shared" si="13"/>
        <v>28132675</v>
      </c>
      <c r="I75" s="2">
        <f t="shared" si="13"/>
        <v>97340176</v>
      </c>
      <c r="J75" s="2">
        <f t="shared" si="13"/>
        <v>102693977</v>
      </c>
      <c r="K75" s="2">
        <f t="shared" si="13"/>
        <v>102693978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26354287</v>
      </c>
      <c r="C77" s="3">
        <v>41037574</v>
      </c>
      <c r="D77" s="3">
        <v>81053917</v>
      </c>
      <c r="E77" s="3">
        <v>53139800</v>
      </c>
      <c r="F77" s="3">
        <v>-58407072</v>
      </c>
      <c r="G77" s="3">
        <v>-58407072</v>
      </c>
      <c r="H77" s="3">
        <v>29365638</v>
      </c>
      <c r="I77" s="3">
        <v>83391937</v>
      </c>
      <c r="J77" s="3">
        <v>74240690</v>
      </c>
      <c r="K77" s="3">
        <v>81533642</v>
      </c>
    </row>
    <row r="78" spans="1:11" ht="13.5" hidden="1">
      <c r="A78" s="1" t="s">
        <v>67</v>
      </c>
      <c r="B78" s="3">
        <v>0</v>
      </c>
      <c r="C78" s="3">
        <v>0</v>
      </c>
      <c r="D78" s="3">
        <v>-22795972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21591187</v>
      </c>
      <c r="C79" s="3">
        <v>41279168</v>
      </c>
      <c r="D79" s="3">
        <v>131935331</v>
      </c>
      <c r="E79" s="3">
        <v>92351747</v>
      </c>
      <c r="F79" s="3">
        <v>40678502</v>
      </c>
      <c r="G79" s="3">
        <v>40678502</v>
      </c>
      <c r="H79" s="3">
        <v>28132675</v>
      </c>
      <c r="I79" s="3">
        <v>97340176</v>
      </c>
      <c r="J79" s="3">
        <v>102693977</v>
      </c>
      <c r="K79" s="3">
        <v>102693978</v>
      </c>
    </row>
    <row r="80" spans="1:11" ht="13.5" hidden="1">
      <c r="A80" s="1" t="s">
        <v>69</v>
      </c>
      <c r="B80" s="3">
        <v>11252498</v>
      </c>
      <c r="C80" s="3">
        <v>14085313</v>
      </c>
      <c r="D80" s="3">
        <v>391344136</v>
      </c>
      <c r="E80" s="3">
        <v>30903681</v>
      </c>
      <c r="F80" s="3">
        <v>-72079890</v>
      </c>
      <c r="G80" s="3">
        <v>-72079890</v>
      </c>
      <c r="H80" s="3">
        <v>23987430</v>
      </c>
      <c r="I80" s="3">
        <v>36972014</v>
      </c>
      <c r="J80" s="3">
        <v>39005591</v>
      </c>
      <c r="K80" s="3">
        <v>39005592</v>
      </c>
    </row>
    <row r="81" spans="1:11" ht="13.5" hidden="1">
      <c r="A81" s="1" t="s">
        <v>70</v>
      </c>
      <c r="B81" s="3">
        <v>0</v>
      </c>
      <c r="C81" s="3">
        <v>0</v>
      </c>
      <c r="D81" s="3">
        <v>74047660</v>
      </c>
      <c r="E81" s="3">
        <v>9106689</v>
      </c>
      <c r="F81" s="3">
        <v>-81199368</v>
      </c>
      <c r="G81" s="3">
        <v>-81199368</v>
      </c>
      <c r="H81" s="3">
        <v>4146935</v>
      </c>
      <c r="I81" s="3">
        <v>9337776</v>
      </c>
      <c r="J81" s="3">
        <v>9706367</v>
      </c>
      <c r="K81" s="3">
        <v>9706367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20307905</v>
      </c>
      <c r="C83" s="3">
        <v>36509949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15840640</v>
      </c>
      <c r="C5" s="6">
        <v>14013298</v>
      </c>
      <c r="D5" s="23">
        <v>1420802</v>
      </c>
      <c r="E5" s="24">
        <v>17659223</v>
      </c>
      <c r="F5" s="6">
        <v>17659223</v>
      </c>
      <c r="G5" s="25">
        <v>17659223</v>
      </c>
      <c r="H5" s="26">
        <v>1319237</v>
      </c>
      <c r="I5" s="24">
        <v>17659223</v>
      </c>
      <c r="J5" s="6">
        <v>18612820</v>
      </c>
      <c r="K5" s="25">
        <v>19617914</v>
      </c>
    </row>
    <row r="6" spans="1:11" ht="12.75">
      <c r="A6" s="22" t="s">
        <v>19</v>
      </c>
      <c r="B6" s="6">
        <v>42028255</v>
      </c>
      <c r="C6" s="6">
        <v>37999932</v>
      </c>
      <c r="D6" s="23">
        <v>4857319</v>
      </c>
      <c r="E6" s="24">
        <v>55879543</v>
      </c>
      <c r="F6" s="6">
        <v>55161354</v>
      </c>
      <c r="G6" s="25">
        <v>55161354</v>
      </c>
      <c r="H6" s="26">
        <v>10766611</v>
      </c>
      <c r="I6" s="24">
        <v>55161354</v>
      </c>
      <c r="J6" s="6">
        <v>58140067</v>
      </c>
      <c r="K6" s="25">
        <v>61279630</v>
      </c>
    </row>
    <row r="7" spans="1:11" ht="12.75">
      <c r="A7" s="22" t="s">
        <v>20</v>
      </c>
      <c r="B7" s="6">
        <v>9422299</v>
      </c>
      <c r="C7" s="6">
        <v>8441923</v>
      </c>
      <c r="D7" s="23">
        <v>995928</v>
      </c>
      <c r="E7" s="24">
        <v>6800000</v>
      </c>
      <c r="F7" s="6">
        <v>1800000</v>
      </c>
      <c r="G7" s="25">
        <v>1800000</v>
      </c>
      <c r="H7" s="26">
        <v>8499</v>
      </c>
      <c r="I7" s="24">
        <v>1893600</v>
      </c>
      <c r="J7" s="6">
        <v>1995854</v>
      </c>
      <c r="K7" s="25">
        <v>2103631</v>
      </c>
    </row>
    <row r="8" spans="1:11" ht="12.75">
      <c r="A8" s="22" t="s">
        <v>21</v>
      </c>
      <c r="B8" s="6">
        <v>131521588</v>
      </c>
      <c r="C8" s="6">
        <v>124981536</v>
      </c>
      <c r="D8" s="23">
        <v>8409358</v>
      </c>
      <c r="E8" s="24">
        <v>129167000</v>
      </c>
      <c r="F8" s="6">
        <v>120723022</v>
      </c>
      <c r="G8" s="25">
        <v>120723022</v>
      </c>
      <c r="H8" s="26">
        <v>18125150</v>
      </c>
      <c r="I8" s="24">
        <v>112540950</v>
      </c>
      <c r="J8" s="6">
        <v>115686800</v>
      </c>
      <c r="K8" s="25">
        <v>122470250</v>
      </c>
    </row>
    <row r="9" spans="1:11" ht="12.75">
      <c r="A9" s="22" t="s">
        <v>22</v>
      </c>
      <c r="B9" s="6">
        <v>7972485</v>
      </c>
      <c r="C9" s="6">
        <v>7403393</v>
      </c>
      <c r="D9" s="23">
        <v>3010247</v>
      </c>
      <c r="E9" s="24">
        <v>25070587</v>
      </c>
      <c r="F9" s="6">
        <v>22778131</v>
      </c>
      <c r="G9" s="25">
        <v>22778131</v>
      </c>
      <c r="H9" s="26">
        <v>4492884</v>
      </c>
      <c r="I9" s="24">
        <v>10183531</v>
      </c>
      <c r="J9" s="6">
        <v>10733443</v>
      </c>
      <c r="K9" s="25">
        <v>11313049</v>
      </c>
    </row>
    <row r="10" spans="1:11" ht="20.25">
      <c r="A10" s="27" t="s">
        <v>114</v>
      </c>
      <c r="B10" s="28">
        <f>SUM(B5:B9)</f>
        <v>206785267</v>
      </c>
      <c r="C10" s="29">
        <f aca="true" t="shared" si="0" ref="C10:K10">SUM(C5:C9)</f>
        <v>192840082</v>
      </c>
      <c r="D10" s="30">
        <f t="shared" si="0"/>
        <v>18693654</v>
      </c>
      <c r="E10" s="28">
        <f t="shared" si="0"/>
        <v>234576353</v>
      </c>
      <c r="F10" s="29">
        <f t="shared" si="0"/>
        <v>218121730</v>
      </c>
      <c r="G10" s="31">
        <f t="shared" si="0"/>
        <v>218121730</v>
      </c>
      <c r="H10" s="32">
        <f t="shared" si="0"/>
        <v>34712381</v>
      </c>
      <c r="I10" s="28">
        <f t="shared" si="0"/>
        <v>197438658</v>
      </c>
      <c r="J10" s="29">
        <f t="shared" si="0"/>
        <v>205168984</v>
      </c>
      <c r="K10" s="31">
        <f t="shared" si="0"/>
        <v>216784474</v>
      </c>
    </row>
    <row r="11" spans="1:11" ht="12.75">
      <c r="A11" s="22" t="s">
        <v>23</v>
      </c>
      <c r="B11" s="6">
        <v>75493044</v>
      </c>
      <c r="C11" s="6">
        <v>112135015</v>
      </c>
      <c r="D11" s="23">
        <v>7927043</v>
      </c>
      <c r="E11" s="24">
        <v>117083245</v>
      </c>
      <c r="F11" s="6">
        <v>114024703</v>
      </c>
      <c r="G11" s="25">
        <v>114024703</v>
      </c>
      <c r="H11" s="26">
        <v>13201434</v>
      </c>
      <c r="I11" s="24">
        <v>115164962</v>
      </c>
      <c r="J11" s="6">
        <v>121383863</v>
      </c>
      <c r="K11" s="25">
        <v>127938588</v>
      </c>
    </row>
    <row r="12" spans="1:11" ht="12.75">
      <c r="A12" s="22" t="s">
        <v>24</v>
      </c>
      <c r="B12" s="6">
        <v>13849345</v>
      </c>
      <c r="C12" s="6">
        <v>11561289</v>
      </c>
      <c r="D12" s="23">
        <v>1027091</v>
      </c>
      <c r="E12" s="24">
        <v>13243862</v>
      </c>
      <c r="F12" s="6">
        <v>12243862</v>
      </c>
      <c r="G12" s="25">
        <v>12243862</v>
      </c>
      <c r="H12" s="26">
        <v>922104</v>
      </c>
      <c r="I12" s="24">
        <v>12243862</v>
      </c>
      <c r="J12" s="6">
        <v>12905031</v>
      </c>
      <c r="K12" s="25">
        <v>13601902</v>
      </c>
    </row>
    <row r="13" spans="1:11" ht="12.75">
      <c r="A13" s="22" t="s">
        <v>115</v>
      </c>
      <c r="B13" s="6">
        <v>28845440</v>
      </c>
      <c r="C13" s="6">
        <v>29037532</v>
      </c>
      <c r="D13" s="23">
        <v>29853652</v>
      </c>
      <c r="E13" s="24">
        <v>28000000</v>
      </c>
      <c r="F13" s="6">
        <v>28000000</v>
      </c>
      <c r="G13" s="25">
        <v>28000000</v>
      </c>
      <c r="H13" s="26">
        <v>56694984</v>
      </c>
      <c r="I13" s="24">
        <v>28000000</v>
      </c>
      <c r="J13" s="6">
        <v>29512000</v>
      </c>
      <c r="K13" s="25">
        <v>31105648</v>
      </c>
    </row>
    <row r="14" spans="1:11" ht="12.75">
      <c r="A14" s="22" t="s">
        <v>25</v>
      </c>
      <c r="B14" s="6">
        <v>16369510</v>
      </c>
      <c r="C14" s="6">
        <v>2506888</v>
      </c>
      <c r="D14" s="23">
        <v>-2656</v>
      </c>
      <c r="E14" s="24">
        <v>50000</v>
      </c>
      <c r="F14" s="6">
        <v>50000</v>
      </c>
      <c r="G14" s="25">
        <v>50000</v>
      </c>
      <c r="H14" s="26">
        <v>2429</v>
      </c>
      <c r="I14" s="24">
        <v>100000</v>
      </c>
      <c r="J14" s="6">
        <v>105400</v>
      </c>
      <c r="K14" s="25">
        <v>111092</v>
      </c>
    </row>
    <row r="15" spans="1:11" ht="12.75">
      <c r="A15" s="22" t="s">
        <v>26</v>
      </c>
      <c r="B15" s="6">
        <v>24312805</v>
      </c>
      <c r="C15" s="6">
        <v>26164717</v>
      </c>
      <c r="D15" s="23">
        <v>3305508</v>
      </c>
      <c r="E15" s="24">
        <v>30298000</v>
      </c>
      <c r="F15" s="6">
        <v>30273500</v>
      </c>
      <c r="G15" s="25">
        <v>30273500</v>
      </c>
      <c r="H15" s="26">
        <v>12465763</v>
      </c>
      <c r="I15" s="24">
        <v>31847723</v>
      </c>
      <c r="J15" s="6">
        <v>33567498</v>
      </c>
      <c r="K15" s="25">
        <v>35380142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76272236</v>
      </c>
      <c r="C17" s="6">
        <v>119291263</v>
      </c>
      <c r="D17" s="23">
        <v>-15451097</v>
      </c>
      <c r="E17" s="24">
        <v>48643399</v>
      </c>
      <c r="F17" s="6">
        <v>42922365</v>
      </c>
      <c r="G17" s="25">
        <v>42922365</v>
      </c>
      <c r="H17" s="26">
        <v>12685455</v>
      </c>
      <c r="I17" s="24">
        <v>38368536</v>
      </c>
      <c r="J17" s="6">
        <v>40440436</v>
      </c>
      <c r="K17" s="25">
        <v>42624218</v>
      </c>
    </row>
    <row r="18" spans="1:11" ht="12.75">
      <c r="A18" s="33" t="s">
        <v>28</v>
      </c>
      <c r="B18" s="34">
        <f>SUM(B11:B17)</f>
        <v>235142380</v>
      </c>
      <c r="C18" s="35">
        <f aca="true" t="shared" si="1" ref="C18:K18">SUM(C11:C17)</f>
        <v>300696704</v>
      </c>
      <c r="D18" s="36">
        <f t="shared" si="1"/>
        <v>26659541</v>
      </c>
      <c r="E18" s="34">
        <f t="shared" si="1"/>
        <v>237318506</v>
      </c>
      <c r="F18" s="35">
        <f t="shared" si="1"/>
        <v>227514430</v>
      </c>
      <c r="G18" s="37">
        <f t="shared" si="1"/>
        <v>227514430</v>
      </c>
      <c r="H18" s="38">
        <f t="shared" si="1"/>
        <v>95972169</v>
      </c>
      <c r="I18" s="34">
        <f t="shared" si="1"/>
        <v>225725083</v>
      </c>
      <c r="J18" s="35">
        <f t="shared" si="1"/>
        <v>237914228</v>
      </c>
      <c r="K18" s="37">
        <f t="shared" si="1"/>
        <v>250761590</v>
      </c>
    </row>
    <row r="19" spans="1:11" ht="12.75">
      <c r="A19" s="33" t="s">
        <v>29</v>
      </c>
      <c r="B19" s="39">
        <f>+B10-B18</f>
        <v>-28357113</v>
      </c>
      <c r="C19" s="40">
        <f aca="true" t="shared" si="2" ref="C19:K19">+C10-C18</f>
        <v>-107856622</v>
      </c>
      <c r="D19" s="41">
        <f t="shared" si="2"/>
        <v>-7965887</v>
      </c>
      <c r="E19" s="39">
        <f t="shared" si="2"/>
        <v>-2742153</v>
      </c>
      <c r="F19" s="40">
        <f t="shared" si="2"/>
        <v>-9392700</v>
      </c>
      <c r="G19" s="42">
        <f t="shared" si="2"/>
        <v>-9392700</v>
      </c>
      <c r="H19" s="43">
        <f t="shared" si="2"/>
        <v>-61259788</v>
      </c>
      <c r="I19" s="39">
        <f t="shared" si="2"/>
        <v>-28286425</v>
      </c>
      <c r="J19" s="40">
        <f t="shared" si="2"/>
        <v>-32745244</v>
      </c>
      <c r="K19" s="42">
        <f t="shared" si="2"/>
        <v>-33977116</v>
      </c>
    </row>
    <row r="20" spans="1:11" ht="20.25">
      <c r="A20" s="44" t="s">
        <v>30</v>
      </c>
      <c r="B20" s="45">
        <v>34611274</v>
      </c>
      <c r="C20" s="46">
        <v>21640116</v>
      </c>
      <c r="D20" s="47">
        <v>27145300</v>
      </c>
      <c r="E20" s="45">
        <v>5000000</v>
      </c>
      <c r="F20" s="46">
        <v>5000000</v>
      </c>
      <c r="G20" s="48">
        <v>5000000</v>
      </c>
      <c r="H20" s="49">
        <v>5710117</v>
      </c>
      <c r="I20" s="45">
        <v>43632050</v>
      </c>
      <c r="J20" s="46">
        <v>32195200</v>
      </c>
      <c r="K20" s="48">
        <v>36719750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6254161</v>
      </c>
      <c r="C22" s="57">
        <f aca="true" t="shared" si="3" ref="C22:K22">SUM(C19:C21)</f>
        <v>-86216506</v>
      </c>
      <c r="D22" s="58">
        <f t="shared" si="3"/>
        <v>19179413</v>
      </c>
      <c r="E22" s="56">
        <f t="shared" si="3"/>
        <v>2257847</v>
      </c>
      <c r="F22" s="57">
        <f t="shared" si="3"/>
        <v>-4392700</v>
      </c>
      <c r="G22" s="59">
        <f t="shared" si="3"/>
        <v>-4392700</v>
      </c>
      <c r="H22" s="60">
        <f t="shared" si="3"/>
        <v>-55549671</v>
      </c>
      <c r="I22" s="56">
        <f t="shared" si="3"/>
        <v>15345625</v>
      </c>
      <c r="J22" s="57">
        <f t="shared" si="3"/>
        <v>-550044</v>
      </c>
      <c r="K22" s="59">
        <f t="shared" si="3"/>
        <v>2742634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6254161</v>
      </c>
      <c r="C24" s="40">
        <f aca="true" t="shared" si="4" ref="C24:K24">SUM(C22:C23)</f>
        <v>-86216506</v>
      </c>
      <c r="D24" s="41">
        <f t="shared" si="4"/>
        <v>19179413</v>
      </c>
      <c r="E24" s="39">
        <f t="shared" si="4"/>
        <v>2257847</v>
      </c>
      <c r="F24" s="40">
        <f t="shared" si="4"/>
        <v>-4392700</v>
      </c>
      <c r="G24" s="42">
        <f t="shared" si="4"/>
        <v>-4392700</v>
      </c>
      <c r="H24" s="43">
        <f t="shared" si="4"/>
        <v>-55549671</v>
      </c>
      <c r="I24" s="39">
        <f t="shared" si="4"/>
        <v>15345625</v>
      </c>
      <c r="J24" s="40">
        <f t="shared" si="4"/>
        <v>-550044</v>
      </c>
      <c r="K24" s="42">
        <f t="shared" si="4"/>
        <v>2742634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36934450</v>
      </c>
      <c r="C27" s="7">
        <v>35875262</v>
      </c>
      <c r="D27" s="69">
        <v>-18948432</v>
      </c>
      <c r="E27" s="70">
        <v>32572300</v>
      </c>
      <c r="F27" s="7">
        <v>23607300</v>
      </c>
      <c r="G27" s="71">
        <v>23607300</v>
      </c>
      <c r="H27" s="72">
        <v>-55268814</v>
      </c>
      <c r="I27" s="70">
        <v>43732050</v>
      </c>
      <c r="J27" s="7">
        <v>32300600</v>
      </c>
      <c r="K27" s="71">
        <v>36830842</v>
      </c>
    </row>
    <row r="28" spans="1:11" ht="12.75">
      <c r="A28" s="73" t="s">
        <v>34</v>
      </c>
      <c r="B28" s="6">
        <v>24031650</v>
      </c>
      <c r="C28" s="6">
        <v>26100734</v>
      </c>
      <c r="D28" s="23">
        <v>4652409</v>
      </c>
      <c r="E28" s="24">
        <v>31252300</v>
      </c>
      <c r="F28" s="6">
        <v>22357300</v>
      </c>
      <c r="G28" s="25">
        <v>22357300</v>
      </c>
      <c r="H28" s="26">
        <v>3300750</v>
      </c>
      <c r="I28" s="24">
        <v>43632050</v>
      </c>
      <c r="J28" s="6">
        <v>32195200</v>
      </c>
      <c r="K28" s="25">
        <v>36719750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12902800</v>
      </c>
      <c r="C31" s="6">
        <v>9774528</v>
      </c>
      <c r="D31" s="23">
        <v>3435681</v>
      </c>
      <c r="E31" s="24">
        <v>320000</v>
      </c>
      <c r="F31" s="6">
        <v>470000</v>
      </c>
      <c r="G31" s="25">
        <v>470000</v>
      </c>
      <c r="H31" s="26">
        <v>-641073</v>
      </c>
      <c r="I31" s="24">
        <v>100000</v>
      </c>
      <c r="J31" s="6">
        <v>105400</v>
      </c>
      <c r="K31" s="25">
        <v>111092</v>
      </c>
    </row>
    <row r="32" spans="1:11" ht="12.75">
      <c r="A32" s="33" t="s">
        <v>37</v>
      </c>
      <c r="B32" s="7">
        <f>SUM(B28:B31)</f>
        <v>36934450</v>
      </c>
      <c r="C32" s="7">
        <f aca="true" t="shared" si="5" ref="C32:K32">SUM(C28:C31)</f>
        <v>35875262</v>
      </c>
      <c r="D32" s="69">
        <f t="shared" si="5"/>
        <v>8088090</v>
      </c>
      <c r="E32" s="70">
        <f t="shared" si="5"/>
        <v>31572300</v>
      </c>
      <c r="F32" s="7">
        <f t="shared" si="5"/>
        <v>22827300</v>
      </c>
      <c r="G32" s="71">
        <f t="shared" si="5"/>
        <v>22827300</v>
      </c>
      <c r="H32" s="72">
        <f t="shared" si="5"/>
        <v>2659677</v>
      </c>
      <c r="I32" s="70">
        <f t="shared" si="5"/>
        <v>43732050</v>
      </c>
      <c r="J32" s="7">
        <f t="shared" si="5"/>
        <v>32300600</v>
      </c>
      <c r="K32" s="71">
        <f t="shared" si="5"/>
        <v>36830842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123533800</v>
      </c>
      <c r="C35" s="6">
        <v>93206587</v>
      </c>
      <c r="D35" s="23">
        <v>-862356</v>
      </c>
      <c r="E35" s="24">
        <v>0</v>
      </c>
      <c r="F35" s="6">
        <v>0</v>
      </c>
      <c r="G35" s="25">
        <v>0</v>
      </c>
      <c r="H35" s="26">
        <v>14278051</v>
      </c>
      <c r="I35" s="24">
        <v>41597115</v>
      </c>
      <c r="J35" s="6">
        <v>27119028</v>
      </c>
      <c r="K35" s="25">
        <v>31905835</v>
      </c>
    </row>
    <row r="36" spans="1:11" ht="12.75">
      <c r="A36" s="22" t="s">
        <v>40</v>
      </c>
      <c r="B36" s="6">
        <v>505750650</v>
      </c>
      <c r="C36" s="6">
        <v>450747886</v>
      </c>
      <c r="D36" s="23">
        <v>-18819573</v>
      </c>
      <c r="E36" s="24">
        <v>32572300</v>
      </c>
      <c r="F36" s="6">
        <v>23607300</v>
      </c>
      <c r="G36" s="25">
        <v>23607300</v>
      </c>
      <c r="H36" s="26">
        <v>-55268814</v>
      </c>
      <c r="I36" s="24">
        <v>494006028</v>
      </c>
      <c r="J36" s="6">
        <v>520649403</v>
      </c>
      <c r="K36" s="25">
        <v>548731521</v>
      </c>
    </row>
    <row r="37" spans="1:11" ht="12.75">
      <c r="A37" s="22" t="s">
        <v>41</v>
      </c>
      <c r="B37" s="6">
        <v>44955184</v>
      </c>
      <c r="C37" s="6">
        <v>42971997</v>
      </c>
      <c r="D37" s="23">
        <v>-35724396</v>
      </c>
      <c r="E37" s="24">
        <v>30314453</v>
      </c>
      <c r="F37" s="6">
        <v>28000000</v>
      </c>
      <c r="G37" s="25">
        <v>28000000</v>
      </c>
      <c r="H37" s="26">
        <v>18484697</v>
      </c>
      <c r="I37" s="24">
        <v>70406692</v>
      </c>
      <c r="J37" s="6">
        <v>74208655</v>
      </c>
      <c r="K37" s="25">
        <v>78215921</v>
      </c>
    </row>
    <row r="38" spans="1:11" ht="12.75">
      <c r="A38" s="22" t="s">
        <v>42</v>
      </c>
      <c r="B38" s="6">
        <v>34066362</v>
      </c>
      <c r="C38" s="6">
        <v>36936078</v>
      </c>
      <c r="D38" s="23">
        <v>-3136363</v>
      </c>
      <c r="E38" s="24">
        <v>0</v>
      </c>
      <c r="F38" s="6">
        <v>0</v>
      </c>
      <c r="G38" s="25">
        <v>0</v>
      </c>
      <c r="H38" s="26">
        <v>-472507</v>
      </c>
      <c r="I38" s="24">
        <v>33799715</v>
      </c>
      <c r="J38" s="6">
        <v>35624901</v>
      </c>
      <c r="K38" s="25">
        <v>37548644</v>
      </c>
    </row>
    <row r="39" spans="1:11" ht="12.75">
      <c r="A39" s="22" t="s">
        <v>43</v>
      </c>
      <c r="B39" s="6">
        <v>550262904</v>
      </c>
      <c r="C39" s="6">
        <v>464046398</v>
      </c>
      <c r="D39" s="23">
        <v>-583</v>
      </c>
      <c r="E39" s="24">
        <v>0</v>
      </c>
      <c r="F39" s="6">
        <v>0</v>
      </c>
      <c r="G39" s="25">
        <v>0</v>
      </c>
      <c r="H39" s="26">
        <v>-3453282</v>
      </c>
      <c r="I39" s="24">
        <v>416051111</v>
      </c>
      <c r="J39" s="6">
        <v>438484919</v>
      </c>
      <c r="K39" s="25">
        <v>462130157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28060323</v>
      </c>
      <c r="C42" s="6">
        <v>2733428</v>
      </c>
      <c r="D42" s="23">
        <v>5532691</v>
      </c>
      <c r="E42" s="24">
        <v>-206818506</v>
      </c>
      <c r="F42" s="6">
        <v>-197014430</v>
      </c>
      <c r="G42" s="25">
        <v>-197014430</v>
      </c>
      <c r="H42" s="26">
        <v>-37793013</v>
      </c>
      <c r="I42" s="24">
        <v>43068345</v>
      </c>
      <c r="J42" s="6">
        <v>28669703</v>
      </c>
      <c r="K42" s="25">
        <v>33540248</v>
      </c>
    </row>
    <row r="43" spans="1:11" ht="12.75">
      <c r="A43" s="22" t="s">
        <v>46</v>
      </c>
      <c r="B43" s="6">
        <v>-36024614</v>
      </c>
      <c r="C43" s="6">
        <v>-32773699</v>
      </c>
      <c r="D43" s="23">
        <v>-128859</v>
      </c>
      <c r="E43" s="24">
        <v>128859</v>
      </c>
      <c r="F43" s="6">
        <v>0</v>
      </c>
      <c r="G43" s="25">
        <v>0</v>
      </c>
      <c r="H43" s="26">
        <v>0</v>
      </c>
      <c r="I43" s="24">
        <v>-43978277</v>
      </c>
      <c r="J43" s="6">
        <v>-32213896</v>
      </c>
      <c r="K43" s="25">
        <v>-36739456</v>
      </c>
    </row>
    <row r="44" spans="1:11" ht="12.75">
      <c r="A44" s="22" t="s">
        <v>47</v>
      </c>
      <c r="B44" s="6">
        <v>-15238496</v>
      </c>
      <c r="C44" s="6">
        <v>-3735542</v>
      </c>
      <c r="D44" s="23">
        <v>137106</v>
      </c>
      <c r="E44" s="24">
        <v>-17627</v>
      </c>
      <c r="F44" s="6">
        <v>0</v>
      </c>
      <c r="G44" s="25">
        <v>0</v>
      </c>
      <c r="H44" s="26">
        <v>-60941</v>
      </c>
      <c r="I44" s="24">
        <v>1761648</v>
      </c>
      <c r="J44" s="6">
        <v>9857</v>
      </c>
      <c r="K44" s="25">
        <v>10389</v>
      </c>
    </row>
    <row r="45" spans="1:11" ht="12.75">
      <c r="A45" s="33" t="s">
        <v>48</v>
      </c>
      <c r="B45" s="7">
        <v>105825423</v>
      </c>
      <c r="C45" s="7">
        <v>72049611</v>
      </c>
      <c r="D45" s="69">
        <v>5540938</v>
      </c>
      <c r="E45" s="70">
        <v>-206707274</v>
      </c>
      <c r="F45" s="7">
        <v>-197014430</v>
      </c>
      <c r="G45" s="71">
        <v>-197014430</v>
      </c>
      <c r="H45" s="72">
        <v>-37853954</v>
      </c>
      <c r="I45" s="70">
        <v>7773817</v>
      </c>
      <c r="J45" s="7">
        <v>3761559</v>
      </c>
      <c r="K45" s="71">
        <v>4501054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105825424</v>
      </c>
      <c r="C48" s="6">
        <v>72049611</v>
      </c>
      <c r="D48" s="23">
        <v>-5329633</v>
      </c>
      <c r="E48" s="24">
        <v>0</v>
      </c>
      <c r="F48" s="6">
        <v>0</v>
      </c>
      <c r="G48" s="25">
        <v>0</v>
      </c>
      <c r="H48" s="26">
        <v>4531219</v>
      </c>
      <c r="I48" s="24">
        <v>22267726</v>
      </c>
      <c r="J48" s="6">
        <v>6745851</v>
      </c>
      <c r="K48" s="25">
        <v>10432507</v>
      </c>
    </row>
    <row r="49" spans="1:11" ht="12.75">
      <c r="A49" s="22" t="s">
        <v>51</v>
      </c>
      <c r="B49" s="6">
        <f>+B75</f>
        <v>2255448.8581030425</v>
      </c>
      <c r="C49" s="6">
        <f aca="true" t="shared" si="6" ref="C49:K49">+C75</f>
        <v>10484157.83910758</v>
      </c>
      <c r="D49" s="23">
        <f t="shared" si="6"/>
        <v>-34312738</v>
      </c>
      <c r="E49" s="24">
        <f t="shared" si="6"/>
        <v>30314453</v>
      </c>
      <c r="F49" s="6">
        <f t="shared" si="6"/>
        <v>28000000</v>
      </c>
      <c r="G49" s="25">
        <f t="shared" si="6"/>
        <v>28000000</v>
      </c>
      <c r="H49" s="26">
        <f t="shared" si="6"/>
        <v>14034109</v>
      </c>
      <c r="I49" s="24">
        <f t="shared" si="6"/>
        <v>34498669</v>
      </c>
      <c r="J49" s="6">
        <f t="shared" si="6"/>
        <v>36361597</v>
      </c>
      <c r="K49" s="25">
        <f t="shared" si="6"/>
        <v>38325123</v>
      </c>
    </row>
    <row r="50" spans="1:11" ht="12.75">
      <c r="A50" s="33" t="s">
        <v>52</v>
      </c>
      <c r="B50" s="7">
        <f>+B48-B49</f>
        <v>103569975.14189696</v>
      </c>
      <c r="C50" s="7">
        <f aca="true" t="shared" si="7" ref="C50:K50">+C48-C49</f>
        <v>61565453.16089242</v>
      </c>
      <c r="D50" s="69">
        <f t="shared" si="7"/>
        <v>28983105</v>
      </c>
      <c r="E50" s="70">
        <f t="shared" si="7"/>
        <v>-30314453</v>
      </c>
      <c r="F50" s="7">
        <f t="shared" si="7"/>
        <v>-28000000</v>
      </c>
      <c r="G50" s="71">
        <f t="shared" si="7"/>
        <v>-28000000</v>
      </c>
      <c r="H50" s="72">
        <f t="shared" si="7"/>
        <v>-9502890</v>
      </c>
      <c r="I50" s="70">
        <f t="shared" si="7"/>
        <v>-12230943</v>
      </c>
      <c r="J50" s="7">
        <f t="shared" si="7"/>
        <v>-29615746</v>
      </c>
      <c r="K50" s="71">
        <f t="shared" si="7"/>
        <v>-27892616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505396158</v>
      </c>
      <c r="C53" s="6">
        <v>450530518</v>
      </c>
      <c r="D53" s="23">
        <v>-11859099</v>
      </c>
      <c r="E53" s="24">
        <v>32572300</v>
      </c>
      <c r="F53" s="6">
        <v>23607300</v>
      </c>
      <c r="G53" s="25">
        <v>23607300</v>
      </c>
      <c r="H53" s="26">
        <v>-50948456</v>
      </c>
      <c r="I53" s="24">
        <v>493659801</v>
      </c>
      <c r="J53" s="6">
        <v>520284480</v>
      </c>
      <c r="K53" s="25">
        <v>548346892</v>
      </c>
    </row>
    <row r="54" spans="1:11" ht="12.75">
      <c r="A54" s="22" t="s">
        <v>55</v>
      </c>
      <c r="B54" s="6">
        <v>28845440</v>
      </c>
      <c r="C54" s="6">
        <v>29037532</v>
      </c>
      <c r="D54" s="23">
        <v>0</v>
      </c>
      <c r="E54" s="24">
        <v>28000000</v>
      </c>
      <c r="F54" s="6">
        <v>28000000</v>
      </c>
      <c r="G54" s="25">
        <v>28000000</v>
      </c>
      <c r="H54" s="26">
        <v>26255337</v>
      </c>
      <c r="I54" s="24">
        <v>28000000</v>
      </c>
      <c r="J54" s="6">
        <v>29512000</v>
      </c>
      <c r="K54" s="25">
        <v>31105648</v>
      </c>
    </row>
    <row r="55" spans="1:11" ht="12.75">
      <c r="A55" s="22" t="s">
        <v>56</v>
      </c>
      <c r="B55" s="6">
        <v>24031650</v>
      </c>
      <c r="C55" s="6">
        <v>21407823</v>
      </c>
      <c r="D55" s="23">
        <v>-19398526</v>
      </c>
      <c r="E55" s="24">
        <v>0</v>
      </c>
      <c r="F55" s="6">
        <v>0</v>
      </c>
      <c r="G55" s="25">
        <v>0</v>
      </c>
      <c r="H55" s="26">
        <v>-24892079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0</v>
      </c>
      <c r="C56" s="6">
        <v>0</v>
      </c>
      <c r="D56" s="23">
        <v>236602</v>
      </c>
      <c r="E56" s="24">
        <v>1986500</v>
      </c>
      <c r="F56" s="6">
        <v>1560000</v>
      </c>
      <c r="G56" s="25">
        <v>1560000</v>
      </c>
      <c r="H56" s="26">
        <v>0</v>
      </c>
      <c r="I56" s="24">
        <v>4827520</v>
      </c>
      <c r="J56" s="6">
        <v>5088206</v>
      </c>
      <c r="K56" s="25">
        <v>5362970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7763104</v>
      </c>
      <c r="C59" s="6">
        <v>8298716</v>
      </c>
      <c r="D59" s="23">
        <v>8838804</v>
      </c>
      <c r="E59" s="24">
        <v>8500000</v>
      </c>
      <c r="F59" s="6">
        <v>8000000</v>
      </c>
      <c r="G59" s="25">
        <v>8000000</v>
      </c>
      <c r="H59" s="26">
        <v>8000000</v>
      </c>
      <c r="I59" s="24">
        <v>8000000</v>
      </c>
      <c r="J59" s="6">
        <v>8432000</v>
      </c>
      <c r="K59" s="25">
        <v>8887328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2991</v>
      </c>
      <c r="E63" s="97">
        <v>2991</v>
      </c>
      <c r="F63" s="98">
        <v>2991</v>
      </c>
      <c r="G63" s="99">
        <v>2991</v>
      </c>
      <c r="H63" s="100">
        <v>2991</v>
      </c>
      <c r="I63" s="97">
        <v>2991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6003</v>
      </c>
      <c r="E64" s="97">
        <v>6003</v>
      </c>
      <c r="F64" s="98">
        <v>6003</v>
      </c>
      <c r="G64" s="99">
        <v>6003</v>
      </c>
      <c r="H64" s="100">
        <v>6003</v>
      </c>
      <c r="I64" s="97">
        <v>6003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27147</v>
      </c>
      <c r="E65" s="97">
        <v>27147</v>
      </c>
      <c r="F65" s="98">
        <v>27147</v>
      </c>
      <c r="G65" s="99">
        <v>27147</v>
      </c>
      <c r="H65" s="100">
        <v>27147</v>
      </c>
      <c r="I65" s="97">
        <v>27147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0.8000304899688678</v>
      </c>
      <c r="C70" s="5">
        <f aca="true" t="shared" si="8" ref="C70:K70">IF(ISERROR(C71/C72),0,(C71/C72))</f>
        <v>0.8483279745658334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2" t="s">
        <v>120</v>
      </c>
      <c r="B71" s="2">
        <f>+B83</f>
        <v>50935414</v>
      </c>
      <c r="C71" s="2">
        <f aca="true" t="shared" si="9" ref="C71:K71">+C83</f>
        <v>47991421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80226828</v>
      </c>
      <c r="J71" s="2">
        <f t="shared" si="9"/>
        <v>84559077</v>
      </c>
      <c r="K71" s="2">
        <f t="shared" si="9"/>
        <v>89125269</v>
      </c>
    </row>
    <row r="72" spans="1:11" ht="12.75" hidden="1">
      <c r="A72" s="2" t="s">
        <v>121</v>
      </c>
      <c r="B72" s="2">
        <f>+B77</f>
        <v>63666841</v>
      </c>
      <c r="C72" s="2">
        <f aca="true" t="shared" si="10" ref="C72:K72">+C77</f>
        <v>56571777</v>
      </c>
      <c r="D72" s="2">
        <f t="shared" si="10"/>
        <v>8886172</v>
      </c>
      <c r="E72" s="2">
        <f t="shared" si="10"/>
        <v>85877453</v>
      </c>
      <c r="F72" s="2">
        <f t="shared" si="10"/>
        <v>82958708</v>
      </c>
      <c r="G72" s="2">
        <f t="shared" si="10"/>
        <v>82958708</v>
      </c>
      <c r="H72" s="2">
        <f t="shared" si="10"/>
        <v>16053131</v>
      </c>
      <c r="I72" s="2">
        <f t="shared" si="10"/>
        <v>80226828</v>
      </c>
      <c r="J72" s="2">
        <f t="shared" si="10"/>
        <v>84559077</v>
      </c>
      <c r="K72" s="2">
        <f t="shared" si="10"/>
        <v>89125269</v>
      </c>
    </row>
    <row r="73" spans="1:11" ht="12.75" hidden="1">
      <c r="A73" s="2" t="s">
        <v>122</v>
      </c>
      <c r="B73" s="2">
        <f>+B74</f>
        <v>-1925519.1666666628</v>
      </c>
      <c r="C73" s="2">
        <f aca="true" t="shared" si="11" ref="C73:K73">+(C78+C80+C81+C82)-(B78+B80+B81+B82)</f>
        <v>2966106</v>
      </c>
      <c r="D73" s="2">
        <f t="shared" si="11"/>
        <v>-15463214</v>
      </c>
      <c r="E73" s="2">
        <f t="shared" si="11"/>
        <v>-4542783</v>
      </c>
      <c r="F73" s="2">
        <f>+(F78+F80+F81+F82)-(D78+D80+D81+D82)</f>
        <v>-4542783</v>
      </c>
      <c r="G73" s="2">
        <f>+(G78+G80+G81+G82)-(D78+D80+D81+D82)</f>
        <v>-4542783</v>
      </c>
      <c r="H73" s="2">
        <f>+(H78+H80+H81+H82)-(D78+D80+D81+D82)</f>
        <v>5343702</v>
      </c>
      <c r="I73" s="2">
        <f>+(I78+I80+I81+I82)-(E78+E80+E81+E82)</f>
        <v>18225655</v>
      </c>
      <c r="J73" s="2">
        <f t="shared" si="11"/>
        <v>984186</v>
      </c>
      <c r="K73" s="2">
        <f t="shared" si="11"/>
        <v>1037331</v>
      </c>
    </row>
    <row r="74" spans="1:11" ht="12.75" hidden="1">
      <c r="A74" s="2" t="s">
        <v>123</v>
      </c>
      <c r="B74" s="2">
        <f>+TREND(C74:E74)</f>
        <v>-1925519.1666666628</v>
      </c>
      <c r="C74" s="2">
        <f>+C73</f>
        <v>2966106</v>
      </c>
      <c r="D74" s="2">
        <f aca="true" t="shared" si="12" ref="D74:K74">+D73</f>
        <v>-15463214</v>
      </c>
      <c r="E74" s="2">
        <f t="shared" si="12"/>
        <v>-4542783</v>
      </c>
      <c r="F74" s="2">
        <f t="shared" si="12"/>
        <v>-4542783</v>
      </c>
      <c r="G74" s="2">
        <f t="shared" si="12"/>
        <v>-4542783</v>
      </c>
      <c r="H74" s="2">
        <f t="shared" si="12"/>
        <v>5343702</v>
      </c>
      <c r="I74" s="2">
        <f t="shared" si="12"/>
        <v>18225655</v>
      </c>
      <c r="J74" s="2">
        <f t="shared" si="12"/>
        <v>984186</v>
      </c>
      <c r="K74" s="2">
        <f t="shared" si="12"/>
        <v>1037331</v>
      </c>
    </row>
    <row r="75" spans="1:11" ht="12.75" hidden="1">
      <c r="A75" s="2" t="s">
        <v>124</v>
      </c>
      <c r="B75" s="2">
        <f>+B84-(((B80+B81+B78)*B70)-B79)</f>
        <v>2255448.8581030425</v>
      </c>
      <c r="C75" s="2">
        <f aca="true" t="shared" si="13" ref="C75:K75">+C84-(((C80+C81+C78)*C70)-C79)</f>
        <v>10484157.83910758</v>
      </c>
      <c r="D75" s="2">
        <f t="shared" si="13"/>
        <v>-34312738</v>
      </c>
      <c r="E75" s="2">
        <f t="shared" si="13"/>
        <v>30314453</v>
      </c>
      <c r="F75" s="2">
        <f t="shared" si="13"/>
        <v>28000000</v>
      </c>
      <c r="G75" s="2">
        <f t="shared" si="13"/>
        <v>28000000</v>
      </c>
      <c r="H75" s="2">
        <f t="shared" si="13"/>
        <v>14034109</v>
      </c>
      <c r="I75" s="2">
        <f t="shared" si="13"/>
        <v>34498669</v>
      </c>
      <c r="J75" s="2">
        <f t="shared" si="13"/>
        <v>36361597</v>
      </c>
      <c r="K75" s="2">
        <f t="shared" si="13"/>
        <v>38325123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63666841</v>
      </c>
      <c r="C77" s="3">
        <v>56571777</v>
      </c>
      <c r="D77" s="3">
        <v>8886172</v>
      </c>
      <c r="E77" s="3">
        <v>85877453</v>
      </c>
      <c r="F77" s="3">
        <v>82958708</v>
      </c>
      <c r="G77" s="3">
        <v>82958708</v>
      </c>
      <c r="H77" s="3">
        <v>16053131</v>
      </c>
      <c r="I77" s="3">
        <v>80226828</v>
      </c>
      <c r="J77" s="3">
        <v>84559077</v>
      </c>
      <c r="K77" s="3">
        <v>89125269</v>
      </c>
    </row>
    <row r="78" spans="1:11" ht="13.5" hidden="1">
      <c r="A78" s="1" t="s">
        <v>67</v>
      </c>
      <c r="B78" s="3">
        <v>354942</v>
      </c>
      <c r="C78" s="3">
        <v>217368</v>
      </c>
      <c r="D78" s="3">
        <v>128859</v>
      </c>
      <c r="E78" s="3">
        <v>0</v>
      </c>
      <c r="F78" s="3">
        <v>0</v>
      </c>
      <c r="G78" s="3">
        <v>0</v>
      </c>
      <c r="H78" s="3">
        <v>0</v>
      </c>
      <c r="I78" s="3">
        <v>346227</v>
      </c>
      <c r="J78" s="3">
        <v>364923</v>
      </c>
      <c r="K78" s="3">
        <v>384629</v>
      </c>
    </row>
    <row r="79" spans="1:11" ht="13.5" hidden="1">
      <c r="A79" s="1" t="s">
        <v>68</v>
      </c>
      <c r="B79" s="3">
        <v>15772328</v>
      </c>
      <c r="C79" s="3">
        <v>27338123</v>
      </c>
      <c r="D79" s="3">
        <v>-34312738</v>
      </c>
      <c r="E79" s="3">
        <v>30314453</v>
      </c>
      <c r="F79" s="3">
        <v>28000000</v>
      </c>
      <c r="G79" s="3">
        <v>28000000</v>
      </c>
      <c r="H79" s="3">
        <v>14034109</v>
      </c>
      <c r="I79" s="3">
        <v>52724324</v>
      </c>
      <c r="J79" s="3">
        <v>55571438</v>
      </c>
      <c r="K79" s="3">
        <v>58572295</v>
      </c>
    </row>
    <row r="80" spans="1:11" ht="13.5" hidden="1">
      <c r="A80" s="1" t="s">
        <v>69</v>
      </c>
      <c r="B80" s="3">
        <v>10700528</v>
      </c>
      <c r="C80" s="3">
        <v>11893979</v>
      </c>
      <c r="D80" s="3">
        <v>3820691</v>
      </c>
      <c r="E80" s="3">
        <v>0</v>
      </c>
      <c r="F80" s="3">
        <v>0</v>
      </c>
      <c r="G80" s="3">
        <v>0</v>
      </c>
      <c r="H80" s="3">
        <v>-1438022</v>
      </c>
      <c r="I80" s="3">
        <v>5987139</v>
      </c>
      <c r="J80" s="3">
        <v>6310445</v>
      </c>
      <c r="K80" s="3">
        <v>6651209</v>
      </c>
    </row>
    <row r="81" spans="1:11" ht="13.5" hidden="1">
      <c r="A81" s="1" t="s">
        <v>70</v>
      </c>
      <c r="B81" s="3">
        <v>5839985</v>
      </c>
      <c r="C81" s="3">
        <v>7755928</v>
      </c>
      <c r="D81" s="3">
        <v>593233</v>
      </c>
      <c r="E81" s="3">
        <v>0</v>
      </c>
      <c r="F81" s="3">
        <v>0</v>
      </c>
      <c r="G81" s="3">
        <v>0</v>
      </c>
      <c r="H81" s="3">
        <v>11324507</v>
      </c>
      <c r="I81" s="3">
        <v>11892289</v>
      </c>
      <c r="J81" s="3">
        <v>12534473</v>
      </c>
      <c r="K81" s="3">
        <v>13211334</v>
      </c>
    </row>
    <row r="82" spans="1:11" ht="13.5" hidden="1">
      <c r="A82" s="1" t="s">
        <v>71</v>
      </c>
      <c r="B82" s="3">
        <v>144436</v>
      </c>
      <c r="C82" s="3">
        <v>138722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50935414</v>
      </c>
      <c r="C83" s="3">
        <v>47991421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80226828</v>
      </c>
      <c r="J83" s="3">
        <v>84559077</v>
      </c>
      <c r="K83" s="3">
        <v>89125269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18922386</v>
      </c>
      <c r="C5" s="6">
        <v>25720317</v>
      </c>
      <c r="D5" s="23">
        <v>-196902</v>
      </c>
      <c r="E5" s="24">
        <v>28779832</v>
      </c>
      <c r="F5" s="6">
        <v>25467860</v>
      </c>
      <c r="G5" s="25">
        <v>25467860</v>
      </c>
      <c r="H5" s="26">
        <v>31240118</v>
      </c>
      <c r="I5" s="24">
        <v>38820998</v>
      </c>
      <c r="J5" s="6">
        <v>40917333</v>
      </c>
      <c r="K5" s="25">
        <v>43126865</v>
      </c>
    </row>
    <row r="6" spans="1:11" ht="12.75">
      <c r="A6" s="22" t="s">
        <v>19</v>
      </c>
      <c r="B6" s="6">
        <v>571929</v>
      </c>
      <c r="C6" s="6">
        <v>653355</v>
      </c>
      <c r="D6" s="23">
        <v>53264</v>
      </c>
      <c r="E6" s="24">
        <v>755323</v>
      </c>
      <c r="F6" s="6">
        <v>604258</v>
      </c>
      <c r="G6" s="25">
        <v>604258</v>
      </c>
      <c r="H6" s="26">
        <v>805722</v>
      </c>
      <c r="I6" s="24">
        <v>635680</v>
      </c>
      <c r="J6" s="6">
        <v>670007</v>
      </c>
      <c r="K6" s="25">
        <v>706187</v>
      </c>
    </row>
    <row r="7" spans="1:11" ht="12.75">
      <c r="A7" s="22" t="s">
        <v>20</v>
      </c>
      <c r="B7" s="6">
        <v>1255184</v>
      </c>
      <c r="C7" s="6">
        <v>1129318</v>
      </c>
      <c r="D7" s="23">
        <v>129678</v>
      </c>
      <c r="E7" s="24">
        <v>2701720</v>
      </c>
      <c r="F7" s="6">
        <v>2771720</v>
      </c>
      <c r="G7" s="25">
        <v>2771720</v>
      </c>
      <c r="H7" s="26">
        <v>1211707</v>
      </c>
      <c r="I7" s="24">
        <v>2915849</v>
      </c>
      <c r="J7" s="6">
        <v>3073305</v>
      </c>
      <c r="K7" s="25">
        <v>3239264</v>
      </c>
    </row>
    <row r="8" spans="1:11" ht="12.75">
      <c r="A8" s="22" t="s">
        <v>21</v>
      </c>
      <c r="B8" s="6">
        <v>86859000</v>
      </c>
      <c r="C8" s="6">
        <v>83293293</v>
      </c>
      <c r="D8" s="23">
        <v>5467650</v>
      </c>
      <c r="E8" s="24">
        <v>95935267</v>
      </c>
      <c r="F8" s="6">
        <v>96056701</v>
      </c>
      <c r="G8" s="25">
        <v>96056701</v>
      </c>
      <c r="H8" s="26">
        <v>88625414</v>
      </c>
      <c r="I8" s="24">
        <v>89199316</v>
      </c>
      <c r="J8" s="6">
        <v>94603014</v>
      </c>
      <c r="K8" s="25">
        <v>100050197</v>
      </c>
    </row>
    <row r="9" spans="1:11" ht="12.75">
      <c r="A9" s="22" t="s">
        <v>22</v>
      </c>
      <c r="B9" s="6">
        <v>8437584</v>
      </c>
      <c r="C9" s="6">
        <v>15006936</v>
      </c>
      <c r="D9" s="23">
        <v>-729272</v>
      </c>
      <c r="E9" s="24">
        <v>16041221</v>
      </c>
      <c r="F9" s="6">
        <v>17415906</v>
      </c>
      <c r="G9" s="25">
        <v>17415906</v>
      </c>
      <c r="H9" s="26">
        <v>6501034</v>
      </c>
      <c r="I9" s="24">
        <v>19160170</v>
      </c>
      <c r="J9" s="6">
        <v>20194818</v>
      </c>
      <c r="K9" s="25">
        <v>21285342</v>
      </c>
    </row>
    <row r="10" spans="1:11" ht="20.25">
      <c r="A10" s="27" t="s">
        <v>114</v>
      </c>
      <c r="B10" s="28">
        <f>SUM(B5:B9)</f>
        <v>116046083</v>
      </c>
      <c r="C10" s="29">
        <f aca="true" t="shared" si="0" ref="C10:K10">SUM(C5:C9)</f>
        <v>125803219</v>
      </c>
      <c r="D10" s="30">
        <f t="shared" si="0"/>
        <v>4724418</v>
      </c>
      <c r="E10" s="28">
        <f t="shared" si="0"/>
        <v>144213363</v>
      </c>
      <c r="F10" s="29">
        <f t="shared" si="0"/>
        <v>142316445</v>
      </c>
      <c r="G10" s="31">
        <f t="shared" si="0"/>
        <v>142316445</v>
      </c>
      <c r="H10" s="32">
        <f t="shared" si="0"/>
        <v>128383995</v>
      </c>
      <c r="I10" s="28">
        <f t="shared" si="0"/>
        <v>150732013</v>
      </c>
      <c r="J10" s="29">
        <f t="shared" si="0"/>
        <v>159458477</v>
      </c>
      <c r="K10" s="31">
        <f t="shared" si="0"/>
        <v>168407855</v>
      </c>
    </row>
    <row r="11" spans="1:11" ht="12.75">
      <c r="A11" s="22" t="s">
        <v>23</v>
      </c>
      <c r="B11" s="6">
        <v>46459273</v>
      </c>
      <c r="C11" s="6">
        <v>52067262</v>
      </c>
      <c r="D11" s="23">
        <v>4790850</v>
      </c>
      <c r="E11" s="24">
        <v>66807165</v>
      </c>
      <c r="F11" s="6">
        <v>65118722</v>
      </c>
      <c r="G11" s="25">
        <v>65118722</v>
      </c>
      <c r="H11" s="26">
        <v>66713292</v>
      </c>
      <c r="I11" s="24">
        <v>69481672</v>
      </c>
      <c r="J11" s="6">
        <v>74102213</v>
      </c>
      <c r="K11" s="25">
        <v>79067056</v>
      </c>
    </row>
    <row r="12" spans="1:11" ht="12.75">
      <c r="A12" s="22" t="s">
        <v>24</v>
      </c>
      <c r="B12" s="6">
        <v>7756767</v>
      </c>
      <c r="C12" s="6">
        <v>7414450</v>
      </c>
      <c r="D12" s="23">
        <v>1104590</v>
      </c>
      <c r="E12" s="24">
        <v>9439403</v>
      </c>
      <c r="F12" s="6">
        <v>8482861</v>
      </c>
      <c r="G12" s="25">
        <v>8482861</v>
      </c>
      <c r="H12" s="26">
        <v>8574944</v>
      </c>
      <c r="I12" s="24">
        <v>9051212</v>
      </c>
      <c r="J12" s="6">
        <v>9653118</v>
      </c>
      <c r="K12" s="25">
        <v>10299878</v>
      </c>
    </row>
    <row r="13" spans="1:11" ht="12.75">
      <c r="A13" s="22" t="s">
        <v>115</v>
      </c>
      <c r="B13" s="6">
        <v>14249190</v>
      </c>
      <c r="C13" s="6">
        <v>17145493</v>
      </c>
      <c r="D13" s="23">
        <v>16642331</v>
      </c>
      <c r="E13" s="24">
        <v>15052845</v>
      </c>
      <c r="F13" s="6">
        <v>10052845</v>
      </c>
      <c r="G13" s="25">
        <v>10052845</v>
      </c>
      <c r="H13" s="26">
        <v>20893769</v>
      </c>
      <c r="I13" s="24">
        <v>10575593</v>
      </c>
      <c r="J13" s="6">
        <v>11146673</v>
      </c>
      <c r="K13" s="25">
        <v>11748594</v>
      </c>
    </row>
    <row r="14" spans="1:11" ht="12.75">
      <c r="A14" s="22" t="s">
        <v>25</v>
      </c>
      <c r="B14" s="6">
        <v>1835594</v>
      </c>
      <c r="C14" s="6">
        <v>2192392</v>
      </c>
      <c r="D14" s="23">
        <v>788702</v>
      </c>
      <c r="E14" s="24">
        <v>2100000</v>
      </c>
      <c r="F14" s="6">
        <v>0</v>
      </c>
      <c r="G14" s="25">
        <v>0</v>
      </c>
      <c r="H14" s="26">
        <v>788304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3647548</v>
      </c>
      <c r="C15" s="6">
        <v>0</v>
      </c>
      <c r="D15" s="23">
        <v>141987</v>
      </c>
      <c r="E15" s="24">
        <v>1911273</v>
      </c>
      <c r="F15" s="6">
        <v>2433471</v>
      </c>
      <c r="G15" s="25">
        <v>2433471</v>
      </c>
      <c r="H15" s="26">
        <v>2820012</v>
      </c>
      <c r="I15" s="24">
        <v>2630011</v>
      </c>
      <c r="J15" s="6">
        <v>2772033</v>
      </c>
      <c r="K15" s="25">
        <v>2921722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25000</v>
      </c>
      <c r="F16" s="6">
        <v>50000</v>
      </c>
      <c r="G16" s="25">
        <v>50000</v>
      </c>
      <c r="H16" s="26">
        <v>50000</v>
      </c>
      <c r="I16" s="24">
        <v>52600</v>
      </c>
      <c r="J16" s="6">
        <v>55440</v>
      </c>
      <c r="K16" s="25">
        <v>58434</v>
      </c>
    </row>
    <row r="17" spans="1:11" ht="12.75">
      <c r="A17" s="22" t="s">
        <v>27</v>
      </c>
      <c r="B17" s="6">
        <v>44584376</v>
      </c>
      <c r="C17" s="6">
        <v>65300282</v>
      </c>
      <c r="D17" s="23">
        <v>-4784018</v>
      </c>
      <c r="E17" s="24">
        <v>42545008</v>
      </c>
      <c r="F17" s="6">
        <v>52318815</v>
      </c>
      <c r="G17" s="25">
        <v>52318815</v>
      </c>
      <c r="H17" s="26">
        <v>46966340</v>
      </c>
      <c r="I17" s="24">
        <v>40295849</v>
      </c>
      <c r="J17" s="6">
        <v>42418451</v>
      </c>
      <c r="K17" s="25">
        <v>44739001</v>
      </c>
    </row>
    <row r="18" spans="1:11" ht="12.75">
      <c r="A18" s="33" t="s">
        <v>28</v>
      </c>
      <c r="B18" s="34">
        <f>SUM(B11:B17)</f>
        <v>118532748</v>
      </c>
      <c r="C18" s="35">
        <f aca="true" t="shared" si="1" ref="C18:K18">SUM(C11:C17)</f>
        <v>144119879</v>
      </c>
      <c r="D18" s="36">
        <f t="shared" si="1"/>
        <v>18684442</v>
      </c>
      <c r="E18" s="34">
        <f t="shared" si="1"/>
        <v>137880694</v>
      </c>
      <c r="F18" s="35">
        <f t="shared" si="1"/>
        <v>138456714</v>
      </c>
      <c r="G18" s="37">
        <f t="shared" si="1"/>
        <v>138456714</v>
      </c>
      <c r="H18" s="38">
        <f t="shared" si="1"/>
        <v>146806661</v>
      </c>
      <c r="I18" s="34">
        <f t="shared" si="1"/>
        <v>132086937</v>
      </c>
      <c r="J18" s="35">
        <f t="shared" si="1"/>
        <v>140147928</v>
      </c>
      <c r="K18" s="37">
        <f t="shared" si="1"/>
        <v>148834685</v>
      </c>
    </row>
    <row r="19" spans="1:11" ht="12.75">
      <c r="A19" s="33" t="s">
        <v>29</v>
      </c>
      <c r="B19" s="39">
        <f>+B10-B18</f>
        <v>-2486665</v>
      </c>
      <c r="C19" s="40">
        <f aca="true" t="shared" si="2" ref="C19:K19">+C10-C18</f>
        <v>-18316660</v>
      </c>
      <c r="D19" s="41">
        <f t="shared" si="2"/>
        <v>-13960024</v>
      </c>
      <c r="E19" s="39">
        <f t="shared" si="2"/>
        <v>6332669</v>
      </c>
      <c r="F19" s="40">
        <f t="shared" si="2"/>
        <v>3859731</v>
      </c>
      <c r="G19" s="42">
        <f t="shared" si="2"/>
        <v>3859731</v>
      </c>
      <c r="H19" s="43">
        <f t="shared" si="2"/>
        <v>-18422666</v>
      </c>
      <c r="I19" s="39">
        <f t="shared" si="2"/>
        <v>18645076</v>
      </c>
      <c r="J19" s="40">
        <f t="shared" si="2"/>
        <v>19310549</v>
      </c>
      <c r="K19" s="42">
        <f t="shared" si="2"/>
        <v>19573170</v>
      </c>
    </row>
    <row r="20" spans="1:11" ht="20.25">
      <c r="A20" s="44" t="s">
        <v>30</v>
      </c>
      <c r="B20" s="45">
        <v>23484000</v>
      </c>
      <c r="C20" s="46">
        <v>22575456</v>
      </c>
      <c r="D20" s="47">
        <v>34140894</v>
      </c>
      <c r="E20" s="45">
        <v>26347900</v>
      </c>
      <c r="F20" s="46">
        <v>38147900</v>
      </c>
      <c r="G20" s="48">
        <v>38147900</v>
      </c>
      <c r="H20" s="49">
        <v>31815900</v>
      </c>
      <c r="I20" s="45">
        <v>26538800</v>
      </c>
      <c r="J20" s="46">
        <v>27992000</v>
      </c>
      <c r="K20" s="48">
        <v>30578000</v>
      </c>
    </row>
    <row r="21" spans="1:11" ht="12.75">
      <c r="A21" s="22" t="s">
        <v>116</v>
      </c>
      <c r="B21" s="50">
        <v>0</v>
      </c>
      <c r="C21" s="51">
        <v>0</v>
      </c>
      <c r="D21" s="52">
        <v>57100981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20997335</v>
      </c>
      <c r="C22" s="57">
        <f aca="true" t="shared" si="3" ref="C22:K22">SUM(C19:C21)</f>
        <v>4258796</v>
      </c>
      <c r="D22" s="58">
        <f t="shared" si="3"/>
        <v>77281851</v>
      </c>
      <c r="E22" s="56">
        <f t="shared" si="3"/>
        <v>32680569</v>
      </c>
      <c r="F22" s="57">
        <f t="shared" si="3"/>
        <v>42007631</v>
      </c>
      <c r="G22" s="59">
        <f t="shared" si="3"/>
        <v>42007631</v>
      </c>
      <c r="H22" s="60">
        <f t="shared" si="3"/>
        <v>13393234</v>
      </c>
      <c r="I22" s="56">
        <f t="shared" si="3"/>
        <v>45183876</v>
      </c>
      <c r="J22" s="57">
        <f t="shared" si="3"/>
        <v>47302549</v>
      </c>
      <c r="K22" s="59">
        <f t="shared" si="3"/>
        <v>50151170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20997335</v>
      </c>
      <c r="C24" s="40">
        <f aca="true" t="shared" si="4" ref="C24:K24">SUM(C22:C23)</f>
        <v>4258796</v>
      </c>
      <c r="D24" s="41">
        <f t="shared" si="4"/>
        <v>77281851</v>
      </c>
      <c r="E24" s="39">
        <f t="shared" si="4"/>
        <v>32680569</v>
      </c>
      <c r="F24" s="40">
        <f t="shared" si="4"/>
        <v>42007631</v>
      </c>
      <c r="G24" s="42">
        <f t="shared" si="4"/>
        <v>42007631</v>
      </c>
      <c r="H24" s="43">
        <f t="shared" si="4"/>
        <v>13393234</v>
      </c>
      <c r="I24" s="39">
        <f t="shared" si="4"/>
        <v>45183876</v>
      </c>
      <c r="J24" s="40">
        <f t="shared" si="4"/>
        <v>47302549</v>
      </c>
      <c r="K24" s="42">
        <f t="shared" si="4"/>
        <v>50151170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23618471</v>
      </c>
      <c r="C27" s="7">
        <v>23427402</v>
      </c>
      <c r="D27" s="69">
        <v>56026384</v>
      </c>
      <c r="E27" s="70">
        <v>32680568</v>
      </c>
      <c r="F27" s="7">
        <v>42007630</v>
      </c>
      <c r="G27" s="71">
        <v>42007630</v>
      </c>
      <c r="H27" s="72">
        <v>279932490</v>
      </c>
      <c r="I27" s="70">
        <v>30448800</v>
      </c>
      <c r="J27" s="7">
        <v>27991991</v>
      </c>
      <c r="K27" s="71">
        <v>30577999</v>
      </c>
    </row>
    <row r="28" spans="1:11" ht="12.75">
      <c r="A28" s="73" t="s">
        <v>34</v>
      </c>
      <c r="B28" s="6">
        <v>20863738</v>
      </c>
      <c r="C28" s="6">
        <v>19475000</v>
      </c>
      <c r="D28" s="23">
        <v>-9967817</v>
      </c>
      <c r="E28" s="24">
        <v>26347900</v>
      </c>
      <c r="F28" s="6">
        <v>38147900</v>
      </c>
      <c r="G28" s="25">
        <v>38147900</v>
      </c>
      <c r="H28" s="26">
        <v>1236084</v>
      </c>
      <c r="I28" s="24">
        <v>26538800</v>
      </c>
      <c r="J28" s="6">
        <v>27991991</v>
      </c>
      <c r="K28" s="25">
        <v>30577999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2754733</v>
      </c>
      <c r="C31" s="6">
        <v>3952402</v>
      </c>
      <c r="D31" s="23">
        <v>0</v>
      </c>
      <c r="E31" s="24">
        <v>6332668</v>
      </c>
      <c r="F31" s="6">
        <v>3859730</v>
      </c>
      <c r="G31" s="25">
        <v>3859730</v>
      </c>
      <c r="H31" s="26">
        <v>4349831</v>
      </c>
      <c r="I31" s="24">
        <v>3810000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23618471</v>
      </c>
      <c r="C32" s="7">
        <f aca="true" t="shared" si="5" ref="C32:K32">SUM(C28:C31)</f>
        <v>23427402</v>
      </c>
      <c r="D32" s="69">
        <f t="shared" si="5"/>
        <v>-9967817</v>
      </c>
      <c r="E32" s="70">
        <f t="shared" si="5"/>
        <v>32680568</v>
      </c>
      <c r="F32" s="7">
        <f t="shared" si="5"/>
        <v>42007630</v>
      </c>
      <c r="G32" s="71">
        <f t="shared" si="5"/>
        <v>42007630</v>
      </c>
      <c r="H32" s="72">
        <f t="shared" si="5"/>
        <v>5585915</v>
      </c>
      <c r="I32" s="70">
        <f t="shared" si="5"/>
        <v>30348800</v>
      </c>
      <c r="J32" s="7">
        <f t="shared" si="5"/>
        <v>27991991</v>
      </c>
      <c r="K32" s="71">
        <f t="shared" si="5"/>
        <v>30577999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43442532</v>
      </c>
      <c r="C35" s="6">
        <v>40685954</v>
      </c>
      <c r="D35" s="23">
        <v>-16242393</v>
      </c>
      <c r="E35" s="24">
        <v>34146150</v>
      </c>
      <c r="F35" s="6">
        <v>30800450</v>
      </c>
      <c r="G35" s="25">
        <v>30800450</v>
      </c>
      <c r="H35" s="26">
        <v>35130614</v>
      </c>
      <c r="I35" s="24">
        <v>39119822</v>
      </c>
      <c r="J35" s="6">
        <v>41903110</v>
      </c>
      <c r="K35" s="25">
        <v>46279327</v>
      </c>
    </row>
    <row r="36" spans="1:11" ht="12.75">
      <c r="A36" s="22" t="s">
        <v>40</v>
      </c>
      <c r="B36" s="6">
        <v>189203721</v>
      </c>
      <c r="C36" s="6">
        <v>223101043</v>
      </c>
      <c r="D36" s="23">
        <v>56026384</v>
      </c>
      <c r="E36" s="24">
        <v>210439048</v>
      </c>
      <c r="F36" s="6">
        <v>219766110</v>
      </c>
      <c r="G36" s="25">
        <v>219766110</v>
      </c>
      <c r="H36" s="26">
        <v>279932490</v>
      </c>
      <c r="I36" s="24">
        <v>311745320</v>
      </c>
      <c r="J36" s="6">
        <v>309288511</v>
      </c>
      <c r="K36" s="25">
        <v>311874519</v>
      </c>
    </row>
    <row r="37" spans="1:11" ht="12.75">
      <c r="A37" s="22" t="s">
        <v>41</v>
      </c>
      <c r="B37" s="6">
        <v>30059975</v>
      </c>
      <c r="C37" s="6">
        <v>31666208</v>
      </c>
      <c r="D37" s="23">
        <v>-37965726</v>
      </c>
      <c r="E37" s="24">
        <v>22345739</v>
      </c>
      <c r="F37" s="6">
        <v>22345739</v>
      </c>
      <c r="G37" s="25">
        <v>22345739</v>
      </c>
      <c r="H37" s="26">
        <v>21454864</v>
      </c>
      <c r="I37" s="24">
        <v>14624013</v>
      </c>
      <c r="J37" s="6">
        <v>16657364</v>
      </c>
      <c r="K37" s="25">
        <v>15657364</v>
      </c>
    </row>
    <row r="38" spans="1:11" ht="12.75">
      <c r="A38" s="22" t="s">
        <v>42</v>
      </c>
      <c r="B38" s="6">
        <v>8369018</v>
      </c>
      <c r="C38" s="6">
        <v>12338356</v>
      </c>
      <c r="D38" s="23">
        <v>467714</v>
      </c>
      <c r="E38" s="24">
        <v>3190987</v>
      </c>
      <c r="F38" s="6">
        <v>3190987</v>
      </c>
      <c r="G38" s="25">
        <v>3190987</v>
      </c>
      <c r="H38" s="26">
        <v>13829320</v>
      </c>
      <c r="I38" s="24">
        <v>12806070</v>
      </c>
      <c r="J38" s="6">
        <v>12806070</v>
      </c>
      <c r="K38" s="25">
        <v>12806070</v>
      </c>
    </row>
    <row r="39" spans="1:11" ht="12.75">
      <c r="A39" s="22" t="s">
        <v>43</v>
      </c>
      <c r="B39" s="6">
        <v>194217260</v>
      </c>
      <c r="C39" s="6">
        <v>219782433</v>
      </c>
      <c r="D39" s="23">
        <v>152</v>
      </c>
      <c r="E39" s="24">
        <v>186367903</v>
      </c>
      <c r="F39" s="6">
        <v>183022203</v>
      </c>
      <c r="G39" s="25">
        <v>183022203</v>
      </c>
      <c r="H39" s="26">
        <v>266385686</v>
      </c>
      <c r="I39" s="24">
        <v>278251183</v>
      </c>
      <c r="J39" s="6">
        <v>274425638</v>
      </c>
      <c r="K39" s="25">
        <v>279539242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28769614</v>
      </c>
      <c r="C42" s="6">
        <v>28041360</v>
      </c>
      <c r="D42" s="23">
        <v>-7564615</v>
      </c>
      <c r="E42" s="24">
        <v>-120658249</v>
      </c>
      <c r="F42" s="6">
        <v>-126734269</v>
      </c>
      <c r="G42" s="25">
        <v>-126734269</v>
      </c>
      <c r="H42" s="26">
        <v>-123599327</v>
      </c>
      <c r="I42" s="24">
        <v>34068348</v>
      </c>
      <c r="J42" s="6">
        <v>34358303</v>
      </c>
      <c r="K42" s="25">
        <v>29291063</v>
      </c>
    </row>
    <row r="43" spans="1:11" ht="12.75">
      <c r="A43" s="22" t="s">
        <v>46</v>
      </c>
      <c r="B43" s="6">
        <v>-26922619</v>
      </c>
      <c r="C43" s="6">
        <v>-22979860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-25448800</v>
      </c>
      <c r="J43" s="6">
        <v>-27991991</v>
      </c>
      <c r="K43" s="25">
        <v>-30577999</v>
      </c>
    </row>
    <row r="44" spans="1:11" ht="12.75">
      <c r="A44" s="22" t="s">
        <v>47</v>
      </c>
      <c r="B44" s="6">
        <v>-809819</v>
      </c>
      <c r="C44" s="6">
        <v>-4995667</v>
      </c>
      <c r="D44" s="23">
        <v>0</v>
      </c>
      <c r="E44" s="24">
        <v>0</v>
      </c>
      <c r="F44" s="6">
        <v>0</v>
      </c>
      <c r="G44" s="25">
        <v>0</v>
      </c>
      <c r="H44" s="26">
        <v>73277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1199984</v>
      </c>
      <c r="C45" s="7">
        <v>1265817</v>
      </c>
      <c r="D45" s="69">
        <v>-7564615</v>
      </c>
      <c r="E45" s="70">
        <v>-119392432</v>
      </c>
      <c r="F45" s="7">
        <v>-125468452</v>
      </c>
      <c r="G45" s="71">
        <v>-125468452</v>
      </c>
      <c r="H45" s="72">
        <v>-123526050</v>
      </c>
      <c r="I45" s="70">
        <v>10123213</v>
      </c>
      <c r="J45" s="7">
        <v>16490326</v>
      </c>
      <c r="K45" s="71">
        <v>15203390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1199984</v>
      </c>
      <c r="C48" s="6">
        <v>1265817</v>
      </c>
      <c r="D48" s="23">
        <v>-13218392</v>
      </c>
      <c r="E48" s="24">
        <v>1265817</v>
      </c>
      <c r="F48" s="6">
        <v>1265817</v>
      </c>
      <c r="G48" s="25">
        <v>1265817</v>
      </c>
      <c r="H48" s="26">
        <v>1246359</v>
      </c>
      <c r="I48" s="24">
        <v>10123213</v>
      </c>
      <c r="J48" s="6">
        <v>16490326</v>
      </c>
      <c r="K48" s="25">
        <v>15203384</v>
      </c>
    </row>
    <row r="49" spans="1:11" ht="12.75">
      <c r="A49" s="22" t="s">
        <v>51</v>
      </c>
      <c r="B49" s="6">
        <f>+B75</f>
        <v>3204915.360952627</v>
      </c>
      <c r="C49" s="6">
        <f aca="true" t="shared" si="6" ref="C49:K49">+C75</f>
        <v>-7584325.256586246</v>
      </c>
      <c r="D49" s="23">
        <f t="shared" si="6"/>
        <v>-38261682</v>
      </c>
      <c r="E49" s="24">
        <f t="shared" si="6"/>
        <v>22345739</v>
      </c>
      <c r="F49" s="6">
        <f t="shared" si="6"/>
        <v>22345739</v>
      </c>
      <c r="G49" s="25">
        <f t="shared" si="6"/>
        <v>22345739</v>
      </c>
      <c r="H49" s="26">
        <f t="shared" si="6"/>
        <v>16345194</v>
      </c>
      <c r="I49" s="24">
        <f t="shared" si="6"/>
        <v>3137547.742906414</v>
      </c>
      <c r="J49" s="6">
        <f t="shared" si="6"/>
        <v>7321193.6</v>
      </c>
      <c r="K49" s="25">
        <f t="shared" si="6"/>
        <v>5181517.049608724</v>
      </c>
    </row>
    <row r="50" spans="1:11" ht="12.75">
      <c r="A50" s="33" t="s">
        <v>52</v>
      </c>
      <c r="B50" s="7">
        <f>+B48-B49</f>
        <v>-2004931.360952627</v>
      </c>
      <c r="C50" s="7">
        <f aca="true" t="shared" si="7" ref="C50:K50">+C48-C49</f>
        <v>8850142.256586246</v>
      </c>
      <c r="D50" s="69">
        <f t="shared" si="7"/>
        <v>25043290</v>
      </c>
      <c r="E50" s="70">
        <f t="shared" si="7"/>
        <v>-21079922</v>
      </c>
      <c r="F50" s="7">
        <f t="shared" si="7"/>
        <v>-21079922</v>
      </c>
      <c r="G50" s="71">
        <f t="shared" si="7"/>
        <v>-21079922</v>
      </c>
      <c r="H50" s="72">
        <f t="shared" si="7"/>
        <v>-15098835</v>
      </c>
      <c r="I50" s="70">
        <f t="shared" si="7"/>
        <v>6985665.257093586</v>
      </c>
      <c r="J50" s="7">
        <f t="shared" si="7"/>
        <v>9169132.4</v>
      </c>
      <c r="K50" s="71">
        <f t="shared" si="7"/>
        <v>10021866.950391276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189203721</v>
      </c>
      <c r="C53" s="6">
        <v>223101041</v>
      </c>
      <c r="D53" s="23">
        <v>65965741</v>
      </c>
      <c r="E53" s="24">
        <v>182191148</v>
      </c>
      <c r="F53" s="6">
        <v>180057989</v>
      </c>
      <c r="G53" s="25">
        <v>180057989</v>
      </c>
      <c r="H53" s="26">
        <v>274335874</v>
      </c>
      <c r="I53" s="24">
        <v>283896520</v>
      </c>
      <c r="J53" s="6">
        <v>281296520</v>
      </c>
      <c r="K53" s="25">
        <v>281296520</v>
      </c>
    </row>
    <row r="54" spans="1:11" ht="12.75">
      <c r="A54" s="22" t="s">
        <v>55</v>
      </c>
      <c r="B54" s="6">
        <v>14249190</v>
      </c>
      <c r="C54" s="6">
        <v>17145493</v>
      </c>
      <c r="D54" s="23">
        <v>0</v>
      </c>
      <c r="E54" s="24">
        <v>15052845</v>
      </c>
      <c r="F54" s="6">
        <v>10052845</v>
      </c>
      <c r="G54" s="25">
        <v>10052845</v>
      </c>
      <c r="H54" s="26">
        <v>20893769</v>
      </c>
      <c r="I54" s="24">
        <v>10575593</v>
      </c>
      <c r="J54" s="6">
        <v>11146673</v>
      </c>
      <c r="K54" s="25">
        <v>11748594</v>
      </c>
    </row>
    <row r="55" spans="1:11" ht="12.75">
      <c r="A55" s="22" t="s">
        <v>56</v>
      </c>
      <c r="B55" s="6">
        <v>0</v>
      </c>
      <c r="C55" s="6">
        <v>0</v>
      </c>
      <c r="D55" s="23">
        <v>3089736</v>
      </c>
      <c r="E55" s="24">
        <v>5015900</v>
      </c>
      <c r="F55" s="6">
        <v>10528506</v>
      </c>
      <c r="G55" s="25">
        <v>10528506</v>
      </c>
      <c r="H55" s="26">
        <v>1253398</v>
      </c>
      <c r="I55" s="24">
        <v>900000</v>
      </c>
      <c r="J55" s="6">
        <v>0</v>
      </c>
      <c r="K55" s="25">
        <v>0</v>
      </c>
    </row>
    <row r="56" spans="1:11" ht="12.75">
      <c r="A56" s="22" t="s">
        <v>57</v>
      </c>
      <c r="B56" s="6">
        <v>3647549</v>
      </c>
      <c r="C56" s="6">
        <v>6012391</v>
      </c>
      <c r="D56" s="23">
        <v>230000</v>
      </c>
      <c r="E56" s="24">
        <v>1809741</v>
      </c>
      <c r="F56" s="6">
        <v>2529981</v>
      </c>
      <c r="G56" s="25">
        <v>2529981</v>
      </c>
      <c r="H56" s="26">
        <v>2785987</v>
      </c>
      <c r="I56" s="24">
        <v>2826715</v>
      </c>
      <c r="J56" s="6">
        <v>2979357</v>
      </c>
      <c r="K56" s="25">
        <v>3140243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2501950</v>
      </c>
      <c r="J60" s="6">
        <v>2637054</v>
      </c>
      <c r="K60" s="25">
        <v>2779456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6400</v>
      </c>
      <c r="F64" s="98">
        <v>6400</v>
      </c>
      <c r="G64" s="99">
        <v>6400</v>
      </c>
      <c r="H64" s="100">
        <v>6400</v>
      </c>
      <c r="I64" s="97">
        <v>6500</v>
      </c>
      <c r="J64" s="98">
        <v>6500</v>
      </c>
      <c r="K64" s="99">
        <v>6500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0.5235612574197224</v>
      </c>
      <c r="C70" s="5">
        <f aca="true" t="shared" si="8" ref="C70:K70">IF(ISERROR(C71/C72),0,(C71/C72))</f>
        <v>1.0939180406651048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0.5999999925352277</v>
      </c>
      <c r="J70" s="5">
        <f t="shared" si="8"/>
        <v>0.6</v>
      </c>
      <c r="K70" s="5">
        <f t="shared" si="8"/>
        <v>0.493597902583067</v>
      </c>
    </row>
    <row r="71" spans="1:11" ht="12.75" hidden="1">
      <c r="A71" s="2" t="s">
        <v>120</v>
      </c>
      <c r="B71" s="2">
        <f>+B83</f>
        <v>12908085</v>
      </c>
      <c r="C71" s="2">
        <f aca="true" t="shared" si="9" ref="C71:K71">+C83</f>
        <v>43556737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32151014</v>
      </c>
      <c r="J71" s="2">
        <f t="shared" si="9"/>
        <v>33887169</v>
      </c>
      <c r="K71" s="2">
        <f t="shared" si="9"/>
        <v>29383123</v>
      </c>
    </row>
    <row r="72" spans="1:11" ht="12.75" hidden="1">
      <c r="A72" s="2" t="s">
        <v>121</v>
      </c>
      <c r="B72" s="2">
        <f>+B77</f>
        <v>24654393</v>
      </c>
      <c r="C72" s="2">
        <f aca="true" t="shared" si="10" ref="C72:K72">+C77</f>
        <v>39817185</v>
      </c>
      <c r="D72" s="2">
        <f t="shared" si="10"/>
        <v>516594</v>
      </c>
      <c r="E72" s="2">
        <f t="shared" si="10"/>
        <v>41233142</v>
      </c>
      <c r="F72" s="2">
        <f t="shared" si="10"/>
        <v>39502105</v>
      </c>
      <c r="G72" s="2">
        <f t="shared" si="10"/>
        <v>39502105</v>
      </c>
      <c r="H72" s="2">
        <f t="shared" si="10"/>
        <v>36461110</v>
      </c>
      <c r="I72" s="2">
        <f t="shared" si="10"/>
        <v>53585024</v>
      </c>
      <c r="J72" s="2">
        <f t="shared" si="10"/>
        <v>56478615</v>
      </c>
      <c r="K72" s="2">
        <f t="shared" si="10"/>
        <v>59528460</v>
      </c>
    </row>
    <row r="73" spans="1:11" ht="12.75" hidden="1">
      <c r="A73" s="2" t="s">
        <v>122</v>
      </c>
      <c r="B73" s="2">
        <f>+B74</f>
        <v>-24064660.83333334</v>
      </c>
      <c r="C73" s="2">
        <f aca="true" t="shared" si="11" ref="C73:K73">+(C78+C80+C81+C82)-(B78+B80+B81+B82)</f>
        <v>-9329211</v>
      </c>
      <c r="D73" s="2">
        <f t="shared" si="11"/>
        <v>-32591638</v>
      </c>
      <c r="E73" s="2">
        <f t="shared" si="11"/>
        <v>32558634</v>
      </c>
      <c r="F73" s="2">
        <f>+(F78+F80+F81+F82)-(D78+D80+D81+D82)</f>
        <v>32558634</v>
      </c>
      <c r="G73" s="2">
        <f>+(G78+G80+G81+G82)-(D78+D80+D81+D82)</f>
        <v>32558634</v>
      </c>
      <c r="H73" s="2">
        <f>+(H78+H80+H81+H82)-(D78+D80+D81+D82)</f>
        <v>27055756</v>
      </c>
      <c r="I73" s="2">
        <f>+(I78+I80+I81+I82)-(E78+E80+E81+E82)</f>
        <v>-10390524</v>
      </c>
      <c r="J73" s="2">
        <f t="shared" si="11"/>
        <v>-3583825</v>
      </c>
      <c r="K73" s="2">
        <f t="shared" si="11"/>
        <v>5663159</v>
      </c>
    </row>
    <row r="74" spans="1:11" ht="12.75" hidden="1">
      <c r="A74" s="2" t="s">
        <v>123</v>
      </c>
      <c r="B74" s="2">
        <f>+TREND(C74:E74)</f>
        <v>-24064660.83333334</v>
      </c>
      <c r="C74" s="2">
        <f>+C73</f>
        <v>-9329211</v>
      </c>
      <c r="D74" s="2">
        <f aca="true" t="shared" si="12" ref="D74:K74">+D73</f>
        <v>-32591638</v>
      </c>
      <c r="E74" s="2">
        <f t="shared" si="12"/>
        <v>32558634</v>
      </c>
      <c r="F74" s="2">
        <f t="shared" si="12"/>
        <v>32558634</v>
      </c>
      <c r="G74" s="2">
        <f t="shared" si="12"/>
        <v>32558634</v>
      </c>
      <c r="H74" s="2">
        <f t="shared" si="12"/>
        <v>27055756</v>
      </c>
      <c r="I74" s="2">
        <f t="shared" si="12"/>
        <v>-10390524</v>
      </c>
      <c r="J74" s="2">
        <f t="shared" si="12"/>
        <v>-3583825</v>
      </c>
      <c r="K74" s="2">
        <f t="shared" si="12"/>
        <v>5663159</v>
      </c>
    </row>
    <row r="75" spans="1:11" ht="12.75" hidden="1">
      <c r="A75" s="2" t="s">
        <v>124</v>
      </c>
      <c r="B75" s="2">
        <f>+B84-(((B80+B81+B78)*B70)-B79)</f>
        <v>3204915.360952627</v>
      </c>
      <c r="C75" s="2">
        <f aca="true" t="shared" si="13" ref="C75:K75">+C84-(((C80+C81+C78)*C70)-C79)</f>
        <v>-7584325.256586246</v>
      </c>
      <c r="D75" s="2">
        <f t="shared" si="13"/>
        <v>-38261682</v>
      </c>
      <c r="E75" s="2">
        <f t="shared" si="13"/>
        <v>22345739</v>
      </c>
      <c r="F75" s="2">
        <f t="shared" si="13"/>
        <v>22345739</v>
      </c>
      <c r="G75" s="2">
        <f t="shared" si="13"/>
        <v>22345739</v>
      </c>
      <c r="H75" s="2">
        <f t="shared" si="13"/>
        <v>16345194</v>
      </c>
      <c r="I75" s="2">
        <f t="shared" si="13"/>
        <v>3137547.742906414</v>
      </c>
      <c r="J75" s="2">
        <f t="shared" si="13"/>
        <v>7321193.6</v>
      </c>
      <c r="K75" s="2">
        <f t="shared" si="13"/>
        <v>5181517.049608724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24654393</v>
      </c>
      <c r="C77" s="3">
        <v>39817185</v>
      </c>
      <c r="D77" s="3">
        <v>516594</v>
      </c>
      <c r="E77" s="3">
        <v>41233142</v>
      </c>
      <c r="F77" s="3">
        <v>39502105</v>
      </c>
      <c r="G77" s="3">
        <v>39502105</v>
      </c>
      <c r="H77" s="3">
        <v>36461110</v>
      </c>
      <c r="I77" s="3">
        <v>53585024</v>
      </c>
      <c r="J77" s="3">
        <v>56478615</v>
      </c>
      <c r="K77" s="3">
        <v>59528460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23363651</v>
      </c>
      <c r="C79" s="3">
        <v>24324111</v>
      </c>
      <c r="D79" s="3">
        <v>-38261682</v>
      </c>
      <c r="E79" s="3">
        <v>22345739</v>
      </c>
      <c r="F79" s="3">
        <v>22345739</v>
      </c>
      <c r="G79" s="3">
        <v>22345739</v>
      </c>
      <c r="H79" s="3">
        <v>16345194</v>
      </c>
      <c r="I79" s="3">
        <v>14624013</v>
      </c>
      <c r="J79" s="3">
        <v>16657364</v>
      </c>
      <c r="K79" s="3">
        <v>15657364</v>
      </c>
    </row>
    <row r="80" spans="1:11" ht="13.5" hidden="1">
      <c r="A80" s="1" t="s">
        <v>69</v>
      </c>
      <c r="B80" s="3">
        <v>34482795</v>
      </c>
      <c r="C80" s="3">
        <v>19018540</v>
      </c>
      <c r="D80" s="3">
        <v>-4202589</v>
      </c>
      <c r="E80" s="3">
        <v>19546231</v>
      </c>
      <c r="F80" s="3">
        <v>19546231</v>
      </c>
      <c r="G80" s="3">
        <v>19546231</v>
      </c>
      <c r="H80" s="3">
        <v>17700136</v>
      </c>
      <c r="I80" s="3">
        <v>13490177</v>
      </c>
      <c r="J80" s="3">
        <v>12906352</v>
      </c>
      <c r="K80" s="3">
        <v>13569511</v>
      </c>
    </row>
    <row r="81" spans="1:11" ht="13.5" hidden="1">
      <c r="A81" s="1" t="s">
        <v>70</v>
      </c>
      <c r="B81" s="3">
        <v>4020313</v>
      </c>
      <c r="C81" s="3">
        <v>10150406</v>
      </c>
      <c r="D81" s="3">
        <v>1178588</v>
      </c>
      <c r="E81" s="3">
        <v>9988402</v>
      </c>
      <c r="F81" s="3">
        <v>9988402</v>
      </c>
      <c r="G81" s="3">
        <v>9988402</v>
      </c>
      <c r="H81" s="3">
        <v>6331619</v>
      </c>
      <c r="I81" s="3">
        <v>5653932</v>
      </c>
      <c r="J81" s="3">
        <v>2653932</v>
      </c>
      <c r="K81" s="3">
        <v>7653932</v>
      </c>
    </row>
    <row r="82" spans="1:11" ht="13.5" hidden="1">
      <c r="A82" s="1" t="s">
        <v>71</v>
      </c>
      <c r="B82" s="3">
        <v>393740</v>
      </c>
      <c r="C82" s="3">
        <v>398691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12908085</v>
      </c>
      <c r="C83" s="3">
        <v>43556737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32151014</v>
      </c>
      <c r="J83" s="3">
        <v>33887169</v>
      </c>
      <c r="K83" s="3">
        <v>29383123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51229914</v>
      </c>
      <c r="D5" s="23">
        <v>59860398</v>
      </c>
      <c r="E5" s="24">
        <v>74708713</v>
      </c>
      <c r="F5" s="6">
        <v>74708713</v>
      </c>
      <c r="G5" s="25">
        <v>74708713</v>
      </c>
      <c r="H5" s="26">
        <v>73857813</v>
      </c>
      <c r="I5" s="24">
        <v>100528732</v>
      </c>
      <c r="J5" s="6">
        <v>106538855</v>
      </c>
      <c r="K5" s="25">
        <v>111520198</v>
      </c>
    </row>
    <row r="6" spans="1:11" ht="12.75">
      <c r="A6" s="22" t="s">
        <v>19</v>
      </c>
      <c r="B6" s="6">
        <v>0</v>
      </c>
      <c r="C6" s="6">
        <v>62527488</v>
      </c>
      <c r="D6" s="23">
        <v>79472318</v>
      </c>
      <c r="E6" s="24">
        <v>69750548</v>
      </c>
      <c r="F6" s="6">
        <v>69750548</v>
      </c>
      <c r="G6" s="25">
        <v>69750548</v>
      </c>
      <c r="H6" s="26">
        <v>87383083</v>
      </c>
      <c r="I6" s="24">
        <v>77021513</v>
      </c>
      <c r="J6" s="6">
        <v>81642804</v>
      </c>
      <c r="K6" s="25">
        <v>86541373</v>
      </c>
    </row>
    <row r="7" spans="1:11" ht="12.75">
      <c r="A7" s="22" t="s">
        <v>20</v>
      </c>
      <c r="B7" s="6">
        <v>0</v>
      </c>
      <c r="C7" s="6">
        <v>2121254</v>
      </c>
      <c r="D7" s="23">
        <v>3662473</v>
      </c>
      <c r="E7" s="24">
        <v>2120000</v>
      </c>
      <c r="F7" s="6">
        <v>2120000</v>
      </c>
      <c r="G7" s="25">
        <v>2120000</v>
      </c>
      <c r="H7" s="26">
        <v>674374</v>
      </c>
      <c r="I7" s="24">
        <v>2247200</v>
      </c>
      <c r="J7" s="6">
        <v>2382032</v>
      </c>
      <c r="K7" s="25">
        <v>2171960</v>
      </c>
    </row>
    <row r="8" spans="1:11" ht="12.75">
      <c r="A8" s="22" t="s">
        <v>21</v>
      </c>
      <c r="B8" s="6">
        <v>0</v>
      </c>
      <c r="C8" s="6">
        <v>154939624</v>
      </c>
      <c r="D8" s="23">
        <v>185668216</v>
      </c>
      <c r="E8" s="24">
        <v>167233601</v>
      </c>
      <c r="F8" s="6">
        <v>167233601</v>
      </c>
      <c r="G8" s="25">
        <v>167233601</v>
      </c>
      <c r="H8" s="26">
        <v>156192000</v>
      </c>
      <c r="I8" s="24">
        <v>185238652</v>
      </c>
      <c r="J8" s="6">
        <v>190308948</v>
      </c>
      <c r="K8" s="25">
        <v>201704602</v>
      </c>
    </row>
    <row r="9" spans="1:11" ht="12.75">
      <c r="A9" s="22" t="s">
        <v>22</v>
      </c>
      <c r="B9" s="6">
        <v>0</v>
      </c>
      <c r="C9" s="6">
        <v>28545530</v>
      </c>
      <c r="D9" s="23">
        <v>27026107</v>
      </c>
      <c r="E9" s="24">
        <v>32348743</v>
      </c>
      <c r="F9" s="6">
        <v>32348743</v>
      </c>
      <c r="G9" s="25">
        <v>32348743</v>
      </c>
      <c r="H9" s="26">
        <v>53704653</v>
      </c>
      <c r="I9" s="24">
        <v>51194804</v>
      </c>
      <c r="J9" s="6">
        <v>47620744</v>
      </c>
      <c r="K9" s="25">
        <v>44829244</v>
      </c>
    </row>
    <row r="10" spans="1:11" ht="20.25">
      <c r="A10" s="27" t="s">
        <v>114</v>
      </c>
      <c r="B10" s="28">
        <f>SUM(B5:B9)</f>
        <v>0</v>
      </c>
      <c r="C10" s="29">
        <f aca="true" t="shared" si="0" ref="C10:K10">SUM(C5:C9)</f>
        <v>299363810</v>
      </c>
      <c r="D10" s="30">
        <f t="shared" si="0"/>
        <v>355689512</v>
      </c>
      <c r="E10" s="28">
        <f t="shared" si="0"/>
        <v>346161605</v>
      </c>
      <c r="F10" s="29">
        <f t="shared" si="0"/>
        <v>346161605</v>
      </c>
      <c r="G10" s="31">
        <f t="shared" si="0"/>
        <v>346161605</v>
      </c>
      <c r="H10" s="32">
        <f t="shared" si="0"/>
        <v>371811923</v>
      </c>
      <c r="I10" s="28">
        <f t="shared" si="0"/>
        <v>416230901</v>
      </c>
      <c r="J10" s="29">
        <f t="shared" si="0"/>
        <v>428493383</v>
      </c>
      <c r="K10" s="31">
        <f t="shared" si="0"/>
        <v>446767377</v>
      </c>
    </row>
    <row r="11" spans="1:11" ht="12.75">
      <c r="A11" s="22" t="s">
        <v>23</v>
      </c>
      <c r="B11" s="6">
        <v>0</v>
      </c>
      <c r="C11" s="6">
        <v>115286427</v>
      </c>
      <c r="D11" s="23">
        <v>158035184</v>
      </c>
      <c r="E11" s="24">
        <v>151795525</v>
      </c>
      <c r="F11" s="6">
        <v>151795525</v>
      </c>
      <c r="G11" s="25">
        <v>151795525</v>
      </c>
      <c r="H11" s="26">
        <v>151028891</v>
      </c>
      <c r="I11" s="24">
        <v>164678153</v>
      </c>
      <c r="J11" s="6">
        <v>174811186</v>
      </c>
      <c r="K11" s="25">
        <v>188779858</v>
      </c>
    </row>
    <row r="12" spans="1:11" ht="12.75">
      <c r="A12" s="22" t="s">
        <v>24</v>
      </c>
      <c r="B12" s="6">
        <v>0</v>
      </c>
      <c r="C12" s="6">
        <v>13169505</v>
      </c>
      <c r="D12" s="23">
        <v>16573828</v>
      </c>
      <c r="E12" s="24">
        <v>16448164</v>
      </c>
      <c r="F12" s="6">
        <v>16448164</v>
      </c>
      <c r="G12" s="25">
        <v>16448164</v>
      </c>
      <c r="H12" s="26">
        <v>17612657</v>
      </c>
      <c r="I12" s="24">
        <v>23730001</v>
      </c>
      <c r="J12" s="6">
        <v>24916501</v>
      </c>
      <c r="K12" s="25">
        <v>26162324</v>
      </c>
    </row>
    <row r="13" spans="1:11" ht="12.75">
      <c r="A13" s="22" t="s">
        <v>115</v>
      </c>
      <c r="B13" s="6">
        <v>0</v>
      </c>
      <c r="C13" s="6">
        <v>31229257</v>
      </c>
      <c r="D13" s="23">
        <v>30048095</v>
      </c>
      <c r="E13" s="24">
        <v>40810000</v>
      </c>
      <c r="F13" s="6">
        <v>40810000</v>
      </c>
      <c r="G13" s="25">
        <v>40810000</v>
      </c>
      <c r="H13" s="26">
        <v>0</v>
      </c>
      <c r="I13" s="24">
        <v>27500003</v>
      </c>
      <c r="J13" s="6">
        <v>28000000</v>
      </c>
      <c r="K13" s="25">
        <v>28500002</v>
      </c>
    </row>
    <row r="14" spans="1:11" ht="12.75">
      <c r="A14" s="22" t="s">
        <v>25</v>
      </c>
      <c r="B14" s="6">
        <v>0</v>
      </c>
      <c r="C14" s="6">
        <v>13729115</v>
      </c>
      <c r="D14" s="23">
        <v>19278910</v>
      </c>
      <c r="E14" s="24">
        <v>2809000</v>
      </c>
      <c r="F14" s="6">
        <v>2809000</v>
      </c>
      <c r="G14" s="25">
        <v>2809000</v>
      </c>
      <c r="H14" s="26">
        <v>352</v>
      </c>
      <c r="I14" s="24">
        <v>5100001</v>
      </c>
      <c r="J14" s="6">
        <v>3150574</v>
      </c>
      <c r="K14" s="25">
        <v>3308103</v>
      </c>
    </row>
    <row r="15" spans="1:11" ht="12.75">
      <c r="A15" s="22" t="s">
        <v>26</v>
      </c>
      <c r="B15" s="6">
        <v>0</v>
      </c>
      <c r="C15" s="6">
        <v>56642349</v>
      </c>
      <c r="D15" s="23">
        <v>67800981</v>
      </c>
      <c r="E15" s="24">
        <v>55732569</v>
      </c>
      <c r="F15" s="6">
        <v>55732569</v>
      </c>
      <c r="G15" s="25">
        <v>55732569</v>
      </c>
      <c r="H15" s="26">
        <v>35337191</v>
      </c>
      <c r="I15" s="24">
        <v>65000000</v>
      </c>
      <c r="J15" s="6">
        <v>68250000</v>
      </c>
      <c r="K15" s="25">
        <v>71662500</v>
      </c>
    </row>
    <row r="16" spans="1:11" ht="12.75">
      <c r="A16" s="22" t="s">
        <v>21</v>
      </c>
      <c r="B16" s="6">
        <v>0</v>
      </c>
      <c r="C16" s="6">
        <v>8787340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14000000</v>
      </c>
      <c r="J16" s="6">
        <v>15000000</v>
      </c>
      <c r="K16" s="25">
        <v>15909674</v>
      </c>
    </row>
    <row r="17" spans="1:11" ht="12.75">
      <c r="A17" s="22" t="s">
        <v>27</v>
      </c>
      <c r="B17" s="6">
        <v>0</v>
      </c>
      <c r="C17" s="6">
        <v>155520482</v>
      </c>
      <c r="D17" s="23">
        <v>232111927</v>
      </c>
      <c r="E17" s="24">
        <v>99277318</v>
      </c>
      <c r="F17" s="6">
        <v>99277318</v>
      </c>
      <c r="G17" s="25">
        <v>99277318</v>
      </c>
      <c r="H17" s="26">
        <v>108612349</v>
      </c>
      <c r="I17" s="24">
        <v>96105783</v>
      </c>
      <c r="J17" s="6">
        <v>98335722</v>
      </c>
      <c r="K17" s="25">
        <v>101016700</v>
      </c>
    </row>
    <row r="18" spans="1:11" ht="12.75">
      <c r="A18" s="33" t="s">
        <v>28</v>
      </c>
      <c r="B18" s="34">
        <f>SUM(B11:B17)</f>
        <v>0</v>
      </c>
      <c r="C18" s="35">
        <f aca="true" t="shared" si="1" ref="C18:K18">SUM(C11:C17)</f>
        <v>394364475</v>
      </c>
      <c r="D18" s="36">
        <f t="shared" si="1"/>
        <v>523848925</v>
      </c>
      <c r="E18" s="34">
        <f t="shared" si="1"/>
        <v>366872576</v>
      </c>
      <c r="F18" s="35">
        <f t="shared" si="1"/>
        <v>366872576</v>
      </c>
      <c r="G18" s="37">
        <f t="shared" si="1"/>
        <v>366872576</v>
      </c>
      <c r="H18" s="38">
        <f t="shared" si="1"/>
        <v>312591440</v>
      </c>
      <c r="I18" s="34">
        <f t="shared" si="1"/>
        <v>396113941</v>
      </c>
      <c r="J18" s="35">
        <f t="shared" si="1"/>
        <v>412463983</v>
      </c>
      <c r="K18" s="37">
        <f t="shared" si="1"/>
        <v>435339161</v>
      </c>
    </row>
    <row r="19" spans="1:11" ht="12.75">
      <c r="A19" s="33" t="s">
        <v>29</v>
      </c>
      <c r="B19" s="39">
        <f>+B10-B18</f>
        <v>0</v>
      </c>
      <c r="C19" s="40">
        <f aca="true" t="shared" si="2" ref="C19:K19">+C10-C18</f>
        <v>-95000665</v>
      </c>
      <c r="D19" s="41">
        <f t="shared" si="2"/>
        <v>-168159413</v>
      </c>
      <c r="E19" s="39">
        <f t="shared" si="2"/>
        <v>-20710971</v>
      </c>
      <c r="F19" s="40">
        <f t="shared" si="2"/>
        <v>-20710971</v>
      </c>
      <c r="G19" s="42">
        <f t="shared" si="2"/>
        <v>-20710971</v>
      </c>
      <c r="H19" s="43">
        <f t="shared" si="2"/>
        <v>59220483</v>
      </c>
      <c r="I19" s="39">
        <f t="shared" si="2"/>
        <v>20116960</v>
      </c>
      <c r="J19" s="40">
        <f t="shared" si="2"/>
        <v>16029400</v>
      </c>
      <c r="K19" s="42">
        <f t="shared" si="2"/>
        <v>11428216</v>
      </c>
    </row>
    <row r="20" spans="1:11" ht="20.25">
      <c r="A20" s="44" t="s">
        <v>30</v>
      </c>
      <c r="B20" s="45">
        <v>0</v>
      </c>
      <c r="C20" s="46">
        <v>43304171</v>
      </c>
      <c r="D20" s="47">
        <v>19986415</v>
      </c>
      <c r="E20" s="45">
        <v>36037400</v>
      </c>
      <c r="F20" s="46">
        <v>36037400</v>
      </c>
      <c r="G20" s="48">
        <v>36037400</v>
      </c>
      <c r="H20" s="49">
        <v>0</v>
      </c>
      <c r="I20" s="45">
        <v>68271350</v>
      </c>
      <c r="J20" s="46">
        <v>45529050</v>
      </c>
      <c r="K20" s="48">
        <v>50186400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0</v>
      </c>
      <c r="C22" s="57">
        <f aca="true" t="shared" si="3" ref="C22:K22">SUM(C19:C21)</f>
        <v>-51696494</v>
      </c>
      <c r="D22" s="58">
        <f t="shared" si="3"/>
        <v>-148172998</v>
      </c>
      <c r="E22" s="56">
        <f t="shared" si="3"/>
        <v>15326429</v>
      </c>
      <c r="F22" s="57">
        <f t="shared" si="3"/>
        <v>15326429</v>
      </c>
      <c r="G22" s="59">
        <f t="shared" si="3"/>
        <v>15326429</v>
      </c>
      <c r="H22" s="60">
        <f t="shared" si="3"/>
        <v>59220483</v>
      </c>
      <c r="I22" s="56">
        <f t="shared" si="3"/>
        <v>88388310</v>
      </c>
      <c r="J22" s="57">
        <f t="shared" si="3"/>
        <v>61558450</v>
      </c>
      <c r="K22" s="59">
        <f t="shared" si="3"/>
        <v>61614616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0</v>
      </c>
      <c r="C24" s="40">
        <f aca="true" t="shared" si="4" ref="C24:K24">SUM(C22:C23)</f>
        <v>-51696494</v>
      </c>
      <c r="D24" s="41">
        <f t="shared" si="4"/>
        <v>-148172998</v>
      </c>
      <c r="E24" s="39">
        <f t="shared" si="4"/>
        <v>15326429</v>
      </c>
      <c r="F24" s="40">
        <f t="shared" si="4"/>
        <v>15326429</v>
      </c>
      <c r="G24" s="42">
        <f t="shared" si="4"/>
        <v>15326429</v>
      </c>
      <c r="H24" s="43">
        <f t="shared" si="4"/>
        <v>59220483</v>
      </c>
      <c r="I24" s="39">
        <f t="shared" si="4"/>
        <v>88388310</v>
      </c>
      <c r="J24" s="40">
        <f t="shared" si="4"/>
        <v>61558450</v>
      </c>
      <c r="K24" s="42">
        <f t="shared" si="4"/>
        <v>61614616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0</v>
      </c>
      <c r="C27" s="7">
        <v>44017812</v>
      </c>
      <c r="D27" s="69">
        <v>249415</v>
      </c>
      <c r="E27" s="70">
        <v>32713100</v>
      </c>
      <c r="F27" s="7">
        <v>32713100</v>
      </c>
      <c r="G27" s="71">
        <v>32713100</v>
      </c>
      <c r="H27" s="72">
        <v>49065857</v>
      </c>
      <c r="I27" s="70">
        <v>71271350</v>
      </c>
      <c r="J27" s="7">
        <v>45629050</v>
      </c>
      <c r="K27" s="71">
        <v>39973481</v>
      </c>
    </row>
    <row r="28" spans="1:11" ht="12.75">
      <c r="A28" s="73" t="s">
        <v>34</v>
      </c>
      <c r="B28" s="6">
        <v>0</v>
      </c>
      <c r="C28" s="6">
        <v>41435249</v>
      </c>
      <c r="D28" s="23">
        <v>249415</v>
      </c>
      <c r="E28" s="24">
        <v>32713100</v>
      </c>
      <c r="F28" s="6">
        <v>32713100</v>
      </c>
      <c r="G28" s="25">
        <v>32713100</v>
      </c>
      <c r="H28" s="26">
        <v>0</v>
      </c>
      <c r="I28" s="24">
        <v>68271350</v>
      </c>
      <c r="J28" s="6">
        <v>45629050</v>
      </c>
      <c r="K28" s="25">
        <v>39973481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2582563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3000000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0</v>
      </c>
      <c r="C32" s="7">
        <f aca="true" t="shared" si="5" ref="C32:K32">SUM(C28:C31)</f>
        <v>44017812</v>
      </c>
      <c r="D32" s="69">
        <f t="shared" si="5"/>
        <v>249415</v>
      </c>
      <c r="E32" s="70">
        <f t="shared" si="5"/>
        <v>32713100</v>
      </c>
      <c r="F32" s="7">
        <f t="shared" si="5"/>
        <v>32713100</v>
      </c>
      <c r="G32" s="71">
        <f t="shared" si="5"/>
        <v>32713100</v>
      </c>
      <c r="H32" s="72">
        <f t="shared" si="5"/>
        <v>0</v>
      </c>
      <c r="I32" s="70">
        <f t="shared" si="5"/>
        <v>71271350</v>
      </c>
      <c r="J32" s="7">
        <f t="shared" si="5"/>
        <v>45629050</v>
      </c>
      <c r="K32" s="71">
        <f t="shared" si="5"/>
        <v>39973481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0</v>
      </c>
      <c r="C35" s="6">
        <v>62858417</v>
      </c>
      <c r="D35" s="23">
        <v>-230538524</v>
      </c>
      <c r="E35" s="24">
        <v>39189076</v>
      </c>
      <c r="F35" s="6">
        <v>39189076</v>
      </c>
      <c r="G35" s="25">
        <v>39189076</v>
      </c>
      <c r="H35" s="26">
        <v>0</v>
      </c>
      <c r="I35" s="24">
        <v>52925157</v>
      </c>
      <c r="J35" s="6">
        <v>60330950</v>
      </c>
      <c r="K35" s="25">
        <v>64324765</v>
      </c>
    </row>
    <row r="36" spans="1:11" ht="12.75">
      <c r="A36" s="22" t="s">
        <v>40</v>
      </c>
      <c r="B36" s="6">
        <v>0</v>
      </c>
      <c r="C36" s="6">
        <v>571277142</v>
      </c>
      <c r="D36" s="23">
        <v>737843865</v>
      </c>
      <c r="E36" s="24">
        <v>-8096899</v>
      </c>
      <c r="F36" s="6">
        <v>-8096899</v>
      </c>
      <c r="G36" s="25">
        <v>-8096899</v>
      </c>
      <c r="H36" s="26">
        <v>49065857</v>
      </c>
      <c r="I36" s="24">
        <v>776060094</v>
      </c>
      <c r="J36" s="6">
        <v>819798671</v>
      </c>
      <c r="K36" s="25">
        <v>857787158</v>
      </c>
    </row>
    <row r="37" spans="1:11" ht="12.75">
      <c r="A37" s="22" t="s">
        <v>41</v>
      </c>
      <c r="B37" s="6">
        <v>0</v>
      </c>
      <c r="C37" s="6">
        <v>196454781</v>
      </c>
      <c r="D37" s="23">
        <v>286875321</v>
      </c>
      <c r="E37" s="24">
        <v>13645570</v>
      </c>
      <c r="F37" s="6">
        <v>13645570</v>
      </c>
      <c r="G37" s="25">
        <v>13645570</v>
      </c>
      <c r="H37" s="26">
        <v>0</v>
      </c>
      <c r="I37" s="24">
        <v>66392990</v>
      </c>
      <c r="J37" s="6">
        <v>75498944</v>
      </c>
      <c r="K37" s="25">
        <v>81045027</v>
      </c>
    </row>
    <row r="38" spans="1:11" ht="12.75">
      <c r="A38" s="22" t="s">
        <v>42</v>
      </c>
      <c r="B38" s="6">
        <v>0</v>
      </c>
      <c r="C38" s="6">
        <v>69309888</v>
      </c>
      <c r="D38" s="23">
        <v>232124</v>
      </c>
      <c r="E38" s="24">
        <v>2120178</v>
      </c>
      <c r="F38" s="6">
        <v>2120178</v>
      </c>
      <c r="G38" s="25">
        <v>2120178</v>
      </c>
      <c r="H38" s="26">
        <v>0</v>
      </c>
      <c r="I38" s="24">
        <v>69336922</v>
      </c>
      <c r="J38" s="6">
        <v>72803768</v>
      </c>
      <c r="K38" s="25">
        <v>76443956</v>
      </c>
    </row>
    <row r="39" spans="1:11" ht="12.75">
      <c r="A39" s="22" t="s">
        <v>43</v>
      </c>
      <c r="B39" s="6">
        <v>0</v>
      </c>
      <c r="C39" s="6">
        <v>368370890</v>
      </c>
      <c r="D39" s="23">
        <v>368370894</v>
      </c>
      <c r="E39" s="24">
        <v>2</v>
      </c>
      <c r="F39" s="6">
        <v>2</v>
      </c>
      <c r="G39" s="25">
        <v>2</v>
      </c>
      <c r="H39" s="26">
        <v>-10154626</v>
      </c>
      <c r="I39" s="24">
        <v>604867029</v>
      </c>
      <c r="J39" s="6">
        <v>670268459</v>
      </c>
      <c r="K39" s="25">
        <v>703008324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0</v>
      </c>
      <c r="C42" s="6">
        <v>58746640</v>
      </c>
      <c r="D42" s="23">
        <v>-405147215</v>
      </c>
      <c r="E42" s="24">
        <v>-303839861</v>
      </c>
      <c r="F42" s="6">
        <v>-303839861</v>
      </c>
      <c r="G42" s="25">
        <v>-303839861</v>
      </c>
      <c r="H42" s="26">
        <v>-312591440</v>
      </c>
      <c r="I42" s="24">
        <v>-347613938</v>
      </c>
      <c r="J42" s="6">
        <v>-363963983</v>
      </c>
      <c r="K42" s="25">
        <v>-387539159</v>
      </c>
    </row>
    <row r="43" spans="1:11" ht="12.75">
      <c r="A43" s="22" t="s">
        <v>46</v>
      </c>
      <c r="B43" s="6">
        <v>0</v>
      </c>
      <c r="C43" s="6">
        <v>-42757088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0</v>
      </c>
      <c r="C44" s="6">
        <v>-6425822</v>
      </c>
      <c r="D44" s="23">
        <v>1999319</v>
      </c>
      <c r="E44" s="24">
        <v>-1999319</v>
      </c>
      <c r="F44" s="6">
        <v>0</v>
      </c>
      <c r="G44" s="25">
        <v>0</v>
      </c>
      <c r="H44" s="26">
        <v>0</v>
      </c>
      <c r="I44" s="24">
        <v>2407788</v>
      </c>
      <c r="J44" s="6">
        <v>231110</v>
      </c>
      <c r="K44" s="25">
        <v>254221</v>
      </c>
    </row>
    <row r="45" spans="1:11" ht="12.75">
      <c r="A45" s="33" t="s">
        <v>48</v>
      </c>
      <c r="B45" s="7">
        <v>0</v>
      </c>
      <c r="C45" s="7">
        <v>19557652</v>
      </c>
      <c r="D45" s="69">
        <v>-403143115</v>
      </c>
      <c r="E45" s="70">
        <v>-305839154</v>
      </c>
      <c r="F45" s="7">
        <v>-303839835</v>
      </c>
      <c r="G45" s="71">
        <v>-303839835</v>
      </c>
      <c r="H45" s="72">
        <v>-312591440</v>
      </c>
      <c r="I45" s="70">
        <v>-345206150</v>
      </c>
      <c r="J45" s="7">
        <v>-363732873</v>
      </c>
      <c r="K45" s="71">
        <v>-387284938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0</v>
      </c>
      <c r="C48" s="6">
        <v>19557653</v>
      </c>
      <c r="D48" s="23">
        <v>13220618</v>
      </c>
      <c r="E48" s="24">
        <v>12486696</v>
      </c>
      <c r="F48" s="6">
        <v>12486696</v>
      </c>
      <c r="G48" s="25">
        <v>12486696</v>
      </c>
      <c r="H48" s="26">
        <v>0</v>
      </c>
      <c r="I48" s="24">
        <v>9154706</v>
      </c>
      <c r="J48" s="6">
        <v>14371976</v>
      </c>
      <c r="K48" s="25">
        <v>16478836</v>
      </c>
    </row>
    <row r="49" spans="1:11" ht="12.75">
      <c r="A49" s="22" t="s">
        <v>51</v>
      </c>
      <c r="B49" s="6">
        <f>+B75</f>
        <v>0</v>
      </c>
      <c r="C49" s="6">
        <f aca="true" t="shared" si="6" ref="C49:K49">+C75</f>
        <v>157740775.38000453</v>
      </c>
      <c r="D49" s="23">
        <f t="shared" si="6"/>
        <v>248158979</v>
      </c>
      <c r="E49" s="24">
        <f t="shared" si="6"/>
        <v>13646205</v>
      </c>
      <c r="F49" s="6">
        <f t="shared" si="6"/>
        <v>13646205</v>
      </c>
      <c r="G49" s="25">
        <f t="shared" si="6"/>
        <v>13646205</v>
      </c>
      <c r="H49" s="26">
        <f t="shared" si="6"/>
        <v>0</v>
      </c>
      <c r="I49" s="24">
        <f t="shared" si="6"/>
        <v>35732707</v>
      </c>
      <c r="J49" s="6">
        <f t="shared" si="6"/>
        <v>43759976</v>
      </c>
      <c r="K49" s="25">
        <f t="shared" si="6"/>
        <v>48178836</v>
      </c>
    </row>
    <row r="50" spans="1:11" ht="12.75">
      <c r="A50" s="33" t="s">
        <v>52</v>
      </c>
      <c r="B50" s="7">
        <f>+B48-B49</f>
        <v>0</v>
      </c>
      <c r="C50" s="7">
        <f aca="true" t="shared" si="7" ref="C50:K50">+C48-C49</f>
        <v>-138183122.38000453</v>
      </c>
      <c r="D50" s="69">
        <f t="shared" si="7"/>
        <v>-234938361</v>
      </c>
      <c r="E50" s="70">
        <f t="shared" si="7"/>
        <v>-1159509</v>
      </c>
      <c r="F50" s="7">
        <f t="shared" si="7"/>
        <v>-1159509</v>
      </c>
      <c r="G50" s="71">
        <f t="shared" si="7"/>
        <v>-1159509</v>
      </c>
      <c r="H50" s="72">
        <f t="shared" si="7"/>
        <v>0</v>
      </c>
      <c r="I50" s="70">
        <f t="shared" si="7"/>
        <v>-26578001</v>
      </c>
      <c r="J50" s="7">
        <f t="shared" si="7"/>
        <v>-29388000</v>
      </c>
      <c r="K50" s="71">
        <f t="shared" si="7"/>
        <v>-31700000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0</v>
      </c>
      <c r="C53" s="6">
        <v>571277142</v>
      </c>
      <c r="D53" s="23">
        <v>733843647</v>
      </c>
      <c r="E53" s="24">
        <v>-8096900</v>
      </c>
      <c r="F53" s="6">
        <v>-8096900</v>
      </c>
      <c r="G53" s="25">
        <v>-8096900</v>
      </c>
      <c r="H53" s="26">
        <v>49065857</v>
      </c>
      <c r="I53" s="24">
        <v>776060094</v>
      </c>
      <c r="J53" s="6">
        <v>819798671</v>
      </c>
      <c r="K53" s="25">
        <v>857787158</v>
      </c>
    </row>
    <row r="54" spans="1:11" ht="12.75">
      <c r="A54" s="22" t="s">
        <v>55</v>
      </c>
      <c r="B54" s="6">
        <v>0</v>
      </c>
      <c r="C54" s="6">
        <v>31229257</v>
      </c>
      <c r="D54" s="23">
        <v>0</v>
      </c>
      <c r="E54" s="24">
        <v>40810000</v>
      </c>
      <c r="F54" s="6">
        <v>40810000</v>
      </c>
      <c r="G54" s="25">
        <v>40810000</v>
      </c>
      <c r="H54" s="26">
        <v>0</v>
      </c>
      <c r="I54" s="24">
        <v>27500003</v>
      </c>
      <c r="J54" s="6">
        <v>28000000</v>
      </c>
      <c r="K54" s="25">
        <v>28500002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10002900</v>
      </c>
      <c r="F55" s="6">
        <v>10002900</v>
      </c>
      <c r="G55" s="25">
        <v>10002900</v>
      </c>
      <c r="H55" s="26">
        <v>2862329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0</v>
      </c>
      <c r="C56" s="6">
        <v>0</v>
      </c>
      <c r="D56" s="23">
        <v>10234511</v>
      </c>
      <c r="E56" s="24">
        <v>9424300</v>
      </c>
      <c r="F56" s="6">
        <v>9424300</v>
      </c>
      <c r="G56" s="25">
        <v>9424300</v>
      </c>
      <c r="H56" s="26">
        <v>5348383</v>
      </c>
      <c r="I56" s="24">
        <v>7950000</v>
      </c>
      <c r="J56" s="6">
        <v>8427000</v>
      </c>
      <c r="K56" s="25">
        <v>8848350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11500000</v>
      </c>
      <c r="F59" s="6">
        <v>11500000</v>
      </c>
      <c r="G59" s="25">
        <v>11500000</v>
      </c>
      <c r="H59" s="26">
        <v>11500000</v>
      </c>
      <c r="I59" s="24">
        <v>12500000</v>
      </c>
      <c r="J59" s="6">
        <v>13500000</v>
      </c>
      <c r="K59" s="25">
        <v>7574675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13000000</v>
      </c>
      <c r="F60" s="6">
        <v>13000000</v>
      </c>
      <c r="G60" s="25">
        <v>13000000</v>
      </c>
      <c r="H60" s="26">
        <v>13000002</v>
      </c>
      <c r="I60" s="24">
        <v>13500001</v>
      </c>
      <c r="J60" s="6">
        <v>14000002</v>
      </c>
      <c r="K60" s="25">
        <v>14292184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</v>
      </c>
      <c r="C70" s="5">
        <f aca="true" t="shared" si="8" ref="C70:K70">IF(ISERROR(C71/C72),0,(C71/C72))</f>
        <v>0.7127039282224753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120</v>
      </c>
      <c r="B71" s="2">
        <f>+B83</f>
        <v>0</v>
      </c>
      <c r="C71" s="2">
        <f aca="true" t="shared" si="9" ref="C71:K71">+C83</f>
        <v>86242016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121</v>
      </c>
      <c r="B72" s="2">
        <f>+B77</f>
        <v>0</v>
      </c>
      <c r="C72" s="2">
        <f aca="true" t="shared" si="10" ref="C72:K72">+C77</f>
        <v>121006792</v>
      </c>
      <c r="D72" s="2">
        <f t="shared" si="10"/>
        <v>144921618</v>
      </c>
      <c r="E72" s="2">
        <f t="shared" si="10"/>
        <v>154548004</v>
      </c>
      <c r="F72" s="2">
        <f t="shared" si="10"/>
        <v>154548004</v>
      </c>
      <c r="G72" s="2">
        <f t="shared" si="10"/>
        <v>154548004</v>
      </c>
      <c r="H72" s="2">
        <f t="shared" si="10"/>
        <v>182266267</v>
      </c>
      <c r="I72" s="2">
        <f t="shared" si="10"/>
        <v>205164089</v>
      </c>
      <c r="J72" s="2">
        <f t="shared" si="10"/>
        <v>216987751</v>
      </c>
      <c r="K72" s="2">
        <f t="shared" si="10"/>
        <v>228255815</v>
      </c>
    </row>
    <row r="73" spans="1:11" ht="12.75" hidden="1">
      <c r="A73" s="2" t="s">
        <v>122</v>
      </c>
      <c r="B73" s="2">
        <f>+B74</f>
        <v>-104979758.66666666</v>
      </c>
      <c r="C73" s="2">
        <f aca="true" t="shared" si="11" ref="C73:K73">+(C78+C80+C81+C82)-(B78+B80+B81+B82)</f>
        <v>42700418</v>
      </c>
      <c r="D73" s="2">
        <f t="shared" si="11"/>
        <v>-286459560</v>
      </c>
      <c r="E73" s="2">
        <f t="shared" si="11"/>
        <v>270461522</v>
      </c>
      <c r="F73" s="2">
        <f>+(F78+F80+F81+F82)-(D78+D80+D81+D82)</f>
        <v>270461522</v>
      </c>
      <c r="G73" s="2">
        <f>+(G78+G80+G81+G82)-(D78+D80+D81+D82)</f>
        <v>270461522</v>
      </c>
      <c r="H73" s="2">
        <f>+(H78+H80+H81+H82)-(D78+D80+D81+D82)</f>
        <v>243759142</v>
      </c>
      <c r="I73" s="2">
        <f>+(I78+I80+I81+I82)-(E78+E80+E81+E82)</f>
        <v>17068071</v>
      </c>
      <c r="J73" s="2">
        <f t="shared" si="11"/>
        <v>2188523</v>
      </c>
      <c r="K73" s="2">
        <f t="shared" si="11"/>
        <v>1886955</v>
      </c>
    </row>
    <row r="74" spans="1:11" ht="12.75" hidden="1">
      <c r="A74" s="2" t="s">
        <v>123</v>
      </c>
      <c r="B74" s="2">
        <f>+TREND(C74:E74)</f>
        <v>-104979758.66666666</v>
      </c>
      <c r="C74" s="2">
        <f>+C73</f>
        <v>42700418</v>
      </c>
      <c r="D74" s="2">
        <f aca="true" t="shared" si="12" ref="D74:K74">+D73</f>
        <v>-286459560</v>
      </c>
      <c r="E74" s="2">
        <f t="shared" si="12"/>
        <v>270461522</v>
      </c>
      <c r="F74" s="2">
        <f t="shared" si="12"/>
        <v>270461522</v>
      </c>
      <c r="G74" s="2">
        <f t="shared" si="12"/>
        <v>270461522</v>
      </c>
      <c r="H74" s="2">
        <f t="shared" si="12"/>
        <v>243759142</v>
      </c>
      <c r="I74" s="2">
        <f t="shared" si="12"/>
        <v>17068071</v>
      </c>
      <c r="J74" s="2">
        <f t="shared" si="12"/>
        <v>2188523</v>
      </c>
      <c r="K74" s="2">
        <f t="shared" si="12"/>
        <v>1886955</v>
      </c>
    </row>
    <row r="75" spans="1:11" ht="12.75" hidden="1">
      <c r="A75" s="2" t="s">
        <v>124</v>
      </c>
      <c r="B75" s="2">
        <f>+B84-(((B80+B81+B78)*B70)-B79)</f>
        <v>0</v>
      </c>
      <c r="C75" s="2">
        <f aca="true" t="shared" si="13" ref="C75:K75">+C84-(((C80+C81+C78)*C70)-C79)</f>
        <v>157740775.38000453</v>
      </c>
      <c r="D75" s="2">
        <f t="shared" si="13"/>
        <v>248158979</v>
      </c>
      <c r="E75" s="2">
        <f t="shared" si="13"/>
        <v>13646205</v>
      </c>
      <c r="F75" s="2">
        <f t="shared" si="13"/>
        <v>13646205</v>
      </c>
      <c r="G75" s="2">
        <f t="shared" si="13"/>
        <v>13646205</v>
      </c>
      <c r="H75" s="2">
        <f t="shared" si="13"/>
        <v>0</v>
      </c>
      <c r="I75" s="2">
        <f t="shared" si="13"/>
        <v>35732707</v>
      </c>
      <c r="J75" s="2">
        <f t="shared" si="13"/>
        <v>43759976</v>
      </c>
      <c r="K75" s="2">
        <f t="shared" si="13"/>
        <v>48178836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0</v>
      </c>
      <c r="C77" s="3">
        <v>121006792</v>
      </c>
      <c r="D77" s="3">
        <v>144921618</v>
      </c>
      <c r="E77" s="3">
        <v>154548004</v>
      </c>
      <c r="F77" s="3">
        <v>154548004</v>
      </c>
      <c r="G77" s="3">
        <v>154548004</v>
      </c>
      <c r="H77" s="3">
        <v>182266267</v>
      </c>
      <c r="I77" s="3">
        <v>205164089</v>
      </c>
      <c r="J77" s="3">
        <v>216987751</v>
      </c>
      <c r="K77" s="3">
        <v>228255815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0</v>
      </c>
      <c r="C79" s="3">
        <v>180904318</v>
      </c>
      <c r="D79" s="3">
        <v>248158979</v>
      </c>
      <c r="E79" s="3">
        <v>13646205</v>
      </c>
      <c r="F79" s="3">
        <v>13646205</v>
      </c>
      <c r="G79" s="3">
        <v>13646205</v>
      </c>
      <c r="H79" s="3">
        <v>0</v>
      </c>
      <c r="I79" s="3">
        <v>35732707</v>
      </c>
      <c r="J79" s="3">
        <v>43759976</v>
      </c>
      <c r="K79" s="3">
        <v>48178836</v>
      </c>
    </row>
    <row r="80" spans="1:11" ht="13.5" hidden="1">
      <c r="A80" s="1" t="s">
        <v>69</v>
      </c>
      <c r="B80" s="3">
        <v>0</v>
      </c>
      <c r="C80" s="3">
        <v>17850515</v>
      </c>
      <c r="D80" s="3">
        <v>-12646897</v>
      </c>
      <c r="E80" s="3">
        <v>37267</v>
      </c>
      <c r="F80" s="3">
        <v>37267</v>
      </c>
      <c r="G80" s="3">
        <v>37267</v>
      </c>
      <c r="H80" s="3">
        <v>0</v>
      </c>
      <c r="I80" s="3">
        <v>24199290</v>
      </c>
      <c r="J80" s="3">
        <v>25409255</v>
      </c>
      <c r="K80" s="3">
        <v>26679718</v>
      </c>
    </row>
    <row r="81" spans="1:11" ht="13.5" hidden="1">
      <c r="A81" s="1" t="s">
        <v>70</v>
      </c>
      <c r="B81" s="3">
        <v>0</v>
      </c>
      <c r="C81" s="3">
        <v>14650418</v>
      </c>
      <c r="D81" s="3">
        <v>-231112245</v>
      </c>
      <c r="E81" s="3">
        <v>26665113</v>
      </c>
      <c r="F81" s="3">
        <v>26665113</v>
      </c>
      <c r="G81" s="3">
        <v>26665113</v>
      </c>
      <c r="H81" s="3">
        <v>0</v>
      </c>
      <c r="I81" s="3">
        <v>19571161</v>
      </c>
      <c r="J81" s="3">
        <v>20549719</v>
      </c>
      <c r="K81" s="3">
        <v>21166211</v>
      </c>
    </row>
    <row r="82" spans="1:11" ht="13.5" hidden="1">
      <c r="A82" s="1" t="s">
        <v>71</v>
      </c>
      <c r="B82" s="3">
        <v>0</v>
      </c>
      <c r="C82" s="3">
        <v>10199485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0</v>
      </c>
      <c r="C83" s="3">
        <v>86242016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1296138802</v>
      </c>
      <c r="C6" s="6">
        <v>0</v>
      </c>
      <c r="D6" s="23">
        <v>64104747</v>
      </c>
      <c r="E6" s="24">
        <v>374405052</v>
      </c>
      <c r="F6" s="6">
        <v>261313632</v>
      </c>
      <c r="G6" s="25">
        <v>261313632</v>
      </c>
      <c r="H6" s="26">
        <v>155232127</v>
      </c>
      <c r="I6" s="24">
        <v>540903648</v>
      </c>
      <c r="J6" s="6">
        <v>561804726</v>
      </c>
      <c r="K6" s="25">
        <v>591073548</v>
      </c>
    </row>
    <row r="7" spans="1:11" ht="12.75">
      <c r="A7" s="22" t="s">
        <v>20</v>
      </c>
      <c r="B7" s="6">
        <v>13568250</v>
      </c>
      <c r="C7" s="6">
        <v>15566238</v>
      </c>
      <c r="D7" s="23">
        <v>484196</v>
      </c>
      <c r="E7" s="24">
        <v>2903496</v>
      </c>
      <c r="F7" s="6">
        <v>2903496</v>
      </c>
      <c r="G7" s="25">
        <v>2903496</v>
      </c>
      <c r="H7" s="26">
        <v>1165475</v>
      </c>
      <c r="I7" s="24">
        <v>5073192</v>
      </c>
      <c r="J7" s="6">
        <v>5174652</v>
      </c>
      <c r="K7" s="25">
        <v>5478152</v>
      </c>
    </row>
    <row r="8" spans="1:11" ht="12.75">
      <c r="A8" s="22" t="s">
        <v>21</v>
      </c>
      <c r="B8" s="6">
        <v>324819137</v>
      </c>
      <c r="C8" s="6">
        <v>741023364</v>
      </c>
      <c r="D8" s="23">
        <v>-173343</v>
      </c>
      <c r="E8" s="24">
        <v>447175824</v>
      </c>
      <c r="F8" s="6">
        <v>557608380</v>
      </c>
      <c r="G8" s="25">
        <v>557608380</v>
      </c>
      <c r="H8" s="26">
        <v>442066511</v>
      </c>
      <c r="I8" s="24">
        <v>487355796</v>
      </c>
      <c r="J8" s="6">
        <v>517904788</v>
      </c>
      <c r="K8" s="25">
        <v>555109101</v>
      </c>
    </row>
    <row r="9" spans="1:11" ht="12.75">
      <c r="A9" s="22" t="s">
        <v>22</v>
      </c>
      <c r="B9" s="6">
        <v>85009256</v>
      </c>
      <c r="C9" s="6">
        <v>334186779</v>
      </c>
      <c r="D9" s="23">
        <v>37517291</v>
      </c>
      <c r="E9" s="24">
        <v>433650828</v>
      </c>
      <c r="F9" s="6">
        <v>426916116</v>
      </c>
      <c r="G9" s="25">
        <v>426916116</v>
      </c>
      <c r="H9" s="26">
        <v>172938310</v>
      </c>
      <c r="I9" s="24">
        <v>519354456</v>
      </c>
      <c r="J9" s="6">
        <v>561151420</v>
      </c>
      <c r="K9" s="25">
        <v>605888500</v>
      </c>
    </row>
    <row r="10" spans="1:11" ht="20.25">
      <c r="A10" s="27" t="s">
        <v>114</v>
      </c>
      <c r="B10" s="28">
        <f>SUM(B5:B9)</f>
        <v>1719535445</v>
      </c>
      <c r="C10" s="29">
        <f aca="true" t="shared" si="0" ref="C10:K10">SUM(C5:C9)</f>
        <v>1090776381</v>
      </c>
      <c r="D10" s="30">
        <f t="shared" si="0"/>
        <v>101932891</v>
      </c>
      <c r="E10" s="28">
        <f t="shared" si="0"/>
        <v>1258135200</v>
      </c>
      <c r="F10" s="29">
        <f t="shared" si="0"/>
        <v>1248741624</v>
      </c>
      <c r="G10" s="31">
        <f t="shared" si="0"/>
        <v>1248741624</v>
      </c>
      <c r="H10" s="32">
        <f t="shared" si="0"/>
        <v>771402423</v>
      </c>
      <c r="I10" s="28">
        <f t="shared" si="0"/>
        <v>1552687092</v>
      </c>
      <c r="J10" s="29">
        <f t="shared" si="0"/>
        <v>1646035586</v>
      </c>
      <c r="K10" s="31">
        <f t="shared" si="0"/>
        <v>1757549301</v>
      </c>
    </row>
    <row r="11" spans="1:11" ht="12.75">
      <c r="A11" s="22" t="s">
        <v>23</v>
      </c>
      <c r="B11" s="6">
        <v>568896795</v>
      </c>
      <c r="C11" s="6">
        <v>629007597</v>
      </c>
      <c r="D11" s="23">
        <v>-10094406</v>
      </c>
      <c r="E11" s="24">
        <v>852711324</v>
      </c>
      <c r="F11" s="6">
        <v>1545007104</v>
      </c>
      <c r="G11" s="25">
        <v>1545007104</v>
      </c>
      <c r="H11" s="26">
        <v>338774511</v>
      </c>
      <c r="I11" s="24">
        <v>763542756</v>
      </c>
      <c r="J11" s="6">
        <v>802692495</v>
      </c>
      <c r="K11" s="25">
        <v>846967023</v>
      </c>
    </row>
    <row r="12" spans="1:11" ht="12.75">
      <c r="A12" s="22" t="s">
        <v>24</v>
      </c>
      <c r="B12" s="6">
        <v>13449899</v>
      </c>
      <c r="C12" s="6">
        <v>14428346</v>
      </c>
      <c r="D12" s="23">
        <v>0</v>
      </c>
      <c r="E12" s="24">
        <v>16033932</v>
      </c>
      <c r="F12" s="6">
        <v>32028984</v>
      </c>
      <c r="G12" s="25">
        <v>32028984</v>
      </c>
      <c r="H12" s="26">
        <v>7426976</v>
      </c>
      <c r="I12" s="24">
        <v>16088796</v>
      </c>
      <c r="J12" s="6">
        <v>16957535</v>
      </c>
      <c r="K12" s="25">
        <v>17873243</v>
      </c>
    </row>
    <row r="13" spans="1:11" ht="12.75">
      <c r="A13" s="22" t="s">
        <v>115</v>
      </c>
      <c r="B13" s="6">
        <v>76747216</v>
      </c>
      <c r="C13" s="6">
        <v>111288593</v>
      </c>
      <c r="D13" s="23">
        <v>1056713</v>
      </c>
      <c r="E13" s="24">
        <v>106863804</v>
      </c>
      <c r="F13" s="6">
        <v>-799181760</v>
      </c>
      <c r="G13" s="25">
        <v>-799181760</v>
      </c>
      <c r="H13" s="26">
        <v>9310413</v>
      </c>
      <c r="I13" s="24">
        <v>162566652</v>
      </c>
      <c r="J13" s="6">
        <v>178683321</v>
      </c>
      <c r="K13" s="25">
        <v>196705653</v>
      </c>
    </row>
    <row r="14" spans="1:11" ht="12.75">
      <c r="A14" s="22" t="s">
        <v>25</v>
      </c>
      <c r="B14" s="6">
        <v>0</v>
      </c>
      <c r="C14" s="6">
        <v>24634956</v>
      </c>
      <c r="D14" s="23">
        <v>153903</v>
      </c>
      <c r="E14" s="24">
        <v>83208</v>
      </c>
      <c r="F14" s="6">
        <v>886416</v>
      </c>
      <c r="G14" s="25">
        <v>886416</v>
      </c>
      <c r="H14" s="26">
        <v>30302</v>
      </c>
      <c r="I14" s="24">
        <v>91524</v>
      </c>
      <c r="J14" s="6">
        <v>96048</v>
      </c>
      <c r="K14" s="25">
        <v>96996</v>
      </c>
    </row>
    <row r="15" spans="1:11" ht="12.75">
      <c r="A15" s="22" t="s">
        <v>26</v>
      </c>
      <c r="B15" s="6">
        <v>232430944</v>
      </c>
      <c r="C15" s="6">
        <v>91620498</v>
      </c>
      <c r="D15" s="23">
        <v>35523906</v>
      </c>
      <c r="E15" s="24">
        <v>120422460</v>
      </c>
      <c r="F15" s="6">
        <v>225247416</v>
      </c>
      <c r="G15" s="25">
        <v>225247416</v>
      </c>
      <c r="H15" s="26">
        <v>35351490</v>
      </c>
      <c r="I15" s="24">
        <v>106584540</v>
      </c>
      <c r="J15" s="6">
        <v>114707548</v>
      </c>
      <c r="K15" s="25">
        <v>124502697</v>
      </c>
    </row>
    <row r="16" spans="1:11" ht="12.75">
      <c r="A16" s="22" t="s">
        <v>21</v>
      </c>
      <c r="B16" s="6">
        <v>0</v>
      </c>
      <c r="C16" s="6">
        <v>169687378</v>
      </c>
      <c r="D16" s="23">
        <v>0</v>
      </c>
      <c r="E16" s="24">
        <v>15525792</v>
      </c>
      <c r="F16" s="6">
        <v>31051608</v>
      </c>
      <c r="G16" s="25">
        <v>31051608</v>
      </c>
      <c r="H16" s="26">
        <v>5175429</v>
      </c>
      <c r="I16" s="24">
        <v>20357700</v>
      </c>
      <c r="J16" s="6">
        <v>21457008</v>
      </c>
      <c r="K16" s="25">
        <v>22615680</v>
      </c>
    </row>
    <row r="17" spans="1:11" ht="12.75">
      <c r="A17" s="22" t="s">
        <v>27</v>
      </c>
      <c r="B17" s="6">
        <v>522199931</v>
      </c>
      <c r="C17" s="6">
        <v>414662123</v>
      </c>
      <c r="D17" s="23">
        <v>76042077</v>
      </c>
      <c r="E17" s="24">
        <v>382575372</v>
      </c>
      <c r="F17" s="6">
        <v>909094200</v>
      </c>
      <c r="G17" s="25">
        <v>909094200</v>
      </c>
      <c r="H17" s="26">
        <v>102907070</v>
      </c>
      <c r="I17" s="24">
        <v>482460672</v>
      </c>
      <c r="J17" s="6">
        <v>506277303</v>
      </c>
      <c r="K17" s="25">
        <v>541437699</v>
      </c>
    </row>
    <row r="18" spans="1:11" ht="12.75">
      <c r="A18" s="33" t="s">
        <v>28</v>
      </c>
      <c r="B18" s="34">
        <f>SUM(B11:B17)</f>
        <v>1413724785</v>
      </c>
      <c r="C18" s="35">
        <f aca="true" t="shared" si="1" ref="C18:K18">SUM(C11:C17)</f>
        <v>1455329491</v>
      </c>
      <c r="D18" s="36">
        <f t="shared" si="1"/>
        <v>102682193</v>
      </c>
      <c r="E18" s="34">
        <f t="shared" si="1"/>
        <v>1494215892</v>
      </c>
      <c r="F18" s="35">
        <f t="shared" si="1"/>
        <v>1944133968</v>
      </c>
      <c r="G18" s="37">
        <f t="shared" si="1"/>
        <v>1944133968</v>
      </c>
      <c r="H18" s="38">
        <f t="shared" si="1"/>
        <v>498976191</v>
      </c>
      <c r="I18" s="34">
        <f t="shared" si="1"/>
        <v>1551692640</v>
      </c>
      <c r="J18" s="35">
        <f t="shared" si="1"/>
        <v>1640871258</v>
      </c>
      <c r="K18" s="37">
        <f t="shared" si="1"/>
        <v>1750198991</v>
      </c>
    </row>
    <row r="19" spans="1:11" ht="12.75">
      <c r="A19" s="33" t="s">
        <v>29</v>
      </c>
      <c r="B19" s="39">
        <f>+B10-B18</f>
        <v>305810660</v>
      </c>
      <c r="C19" s="40">
        <f aca="true" t="shared" si="2" ref="C19:K19">+C10-C18</f>
        <v>-364553110</v>
      </c>
      <c r="D19" s="41">
        <f t="shared" si="2"/>
        <v>-749302</v>
      </c>
      <c r="E19" s="39">
        <f t="shared" si="2"/>
        <v>-236080692</v>
      </c>
      <c r="F19" s="40">
        <f t="shared" si="2"/>
        <v>-695392344</v>
      </c>
      <c r="G19" s="42">
        <f t="shared" si="2"/>
        <v>-695392344</v>
      </c>
      <c r="H19" s="43">
        <f t="shared" si="2"/>
        <v>272426232</v>
      </c>
      <c r="I19" s="39">
        <f t="shared" si="2"/>
        <v>994452</v>
      </c>
      <c r="J19" s="40">
        <f t="shared" si="2"/>
        <v>5164328</v>
      </c>
      <c r="K19" s="42">
        <f t="shared" si="2"/>
        <v>7350310</v>
      </c>
    </row>
    <row r="20" spans="1:11" ht="20.25">
      <c r="A20" s="44" t="s">
        <v>30</v>
      </c>
      <c r="B20" s="45">
        <v>0</v>
      </c>
      <c r="C20" s="46">
        <v>423906258</v>
      </c>
      <c r="D20" s="47">
        <v>500598</v>
      </c>
      <c r="E20" s="45">
        <v>522640380</v>
      </c>
      <c r="F20" s="46">
        <v>532553004</v>
      </c>
      <c r="G20" s="48">
        <v>532553004</v>
      </c>
      <c r="H20" s="49">
        <v>96326811</v>
      </c>
      <c r="I20" s="45">
        <v>543037368</v>
      </c>
      <c r="J20" s="46">
        <v>584507700</v>
      </c>
      <c r="K20" s="48">
        <v>605745952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305810660</v>
      </c>
      <c r="C22" s="57">
        <f aca="true" t="shared" si="3" ref="C22:K22">SUM(C19:C21)</f>
        <v>59353148</v>
      </c>
      <c r="D22" s="58">
        <f t="shared" si="3"/>
        <v>-248704</v>
      </c>
      <c r="E22" s="56">
        <f t="shared" si="3"/>
        <v>286559688</v>
      </c>
      <c r="F22" s="57">
        <f t="shared" si="3"/>
        <v>-162839340</v>
      </c>
      <c r="G22" s="59">
        <f t="shared" si="3"/>
        <v>-162839340</v>
      </c>
      <c r="H22" s="60">
        <f t="shared" si="3"/>
        <v>368753043</v>
      </c>
      <c r="I22" s="56">
        <f t="shared" si="3"/>
        <v>544031820</v>
      </c>
      <c r="J22" s="57">
        <f t="shared" si="3"/>
        <v>589672028</v>
      </c>
      <c r="K22" s="59">
        <f t="shared" si="3"/>
        <v>613096262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305810660</v>
      </c>
      <c r="C24" s="40">
        <f aca="true" t="shared" si="4" ref="C24:K24">SUM(C22:C23)</f>
        <v>59353148</v>
      </c>
      <c r="D24" s="41">
        <f t="shared" si="4"/>
        <v>-248704</v>
      </c>
      <c r="E24" s="39">
        <f t="shared" si="4"/>
        <v>286559688</v>
      </c>
      <c r="F24" s="40">
        <f t="shared" si="4"/>
        <v>-162839340</v>
      </c>
      <c r="G24" s="42">
        <f t="shared" si="4"/>
        <v>-162839340</v>
      </c>
      <c r="H24" s="43">
        <f t="shared" si="4"/>
        <v>368753043</v>
      </c>
      <c r="I24" s="39">
        <f t="shared" si="4"/>
        <v>544031820</v>
      </c>
      <c r="J24" s="40">
        <f t="shared" si="4"/>
        <v>589672028</v>
      </c>
      <c r="K24" s="42">
        <f t="shared" si="4"/>
        <v>613096262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153492864</v>
      </c>
      <c r="C27" s="7">
        <v>99254444</v>
      </c>
      <c r="D27" s="69">
        <v>-14759309</v>
      </c>
      <c r="E27" s="70">
        <v>555057456</v>
      </c>
      <c r="F27" s="7">
        <v>1225007712</v>
      </c>
      <c r="G27" s="71">
        <v>1225007712</v>
      </c>
      <c r="H27" s="72">
        <v>153713374</v>
      </c>
      <c r="I27" s="70">
        <v>423177996</v>
      </c>
      <c r="J27" s="7">
        <v>453614438</v>
      </c>
      <c r="K27" s="71">
        <v>472042373</v>
      </c>
    </row>
    <row r="28" spans="1:11" ht="12.75">
      <c r="A28" s="73" t="s">
        <v>34</v>
      </c>
      <c r="B28" s="6">
        <v>153492864</v>
      </c>
      <c r="C28" s="6">
        <v>99254444</v>
      </c>
      <c r="D28" s="23">
        <v>-23977264</v>
      </c>
      <c r="E28" s="24">
        <v>513004824</v>
      </c>
      <c r="F28" s="6">
        <v>1044491100</v>
      </c>
      <c r="G28" s="25">
        <v>1044491100</v>
      </c>
      <c r="H28" s="26">
        <v>0</v>
      </c>
      <c r="I28" s="24">
        <v>422177988</v>
      </c>
      <c r="J28" s="6">
        <v>452574430</v>
      </c>
      <c r="K28" s="25">
        <v>470832277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153492864</v>
      </c>
      <c r="C32" s="7">
        <f aca="true" t="shared" si="5" ref="C32:K32">SUM(C28:C31)</f>
        <v>99254444</v>
      </c>
      <c r="D32" s="69">
        <f t="shared" si="5"/>
        <v>-23977264</v>
      </c>
      <c r="E32" s="70">
        <f t="shared" si="5"/>
        <v>513004824</v>
      </c>
      <c r="F32" s="7">
        <f t="shared" si="5"/>
        <v>1044491100</v>
      </c>
      <c r="G32" s="71">
        <f t="shared" si="5"/>
        <v>1044491100</v>
      </c>
      <c r="H32" s="72">
        <f t="shared" si="5"/>
        <v>0</v>
      </c>
      <c r="I32" s="70">
        <f t="shared" si="5"/>
        <v>422177988</v>
      </c>
      <c r="J32" s="7">
        <f t="shared" si="5"/>
        <v>452574430</v>
      </c>
      <c r="K32" s="71">
        <f t="shared" si="5"/>
        <v>470832277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406634818</v>
      </c>
      <c r="C35" s="6">
        <v>302051989</v>
      </c>
      <c r="D35" s="23">
        <v>39918240</v>
      </c>
      <c r="E35" s="24">
        <v>0</v>
      </c>
      <c r="F35" s="6">
        <v>0</v>
      </c>
      <c r="G35" s="25">
        <v>0</v>
      </c>
      <c r="H35" s="26">
        <v>325151336</v>
      </c>
      <c r="I35" s="24">
        <v>120853824</v>
      </c>
      <c r="J35" s="6">
        <v>136057590</v>
      </c>
      <c r="K35" s="25">
        <v>141053889</v>
      </c>
    </row>
    <row r="36" spans="1:11" ht="12.75">
      <c r="A36" s="22" t="s">
        <v>40</v>
      </c>
      <c r="B36" s="6">
        <v>4678805337</v>
      </c>
      <c r="C36" s="6">
        <v>4882908670</v>
      </c>
      <c r="D36" s="23">
        <v>-25310444</v>
      </c>
      <c r="E36" s="24">
        <v>555057456</v>
      </c>
      <c r="F36" s="6">
        <v>1225007712</v>
      </c>
      <c r="G36" s="25">
        <v>1225007712</v>
      </c>
      <c r="H36" s="26">
        <v>142268802</v>
      </c>
      <c r="I36" s="24">
        <v>423177996</v>
      </c>
      <c r="J36" s="6">
        <v>453614438</v>
      </c>
      <c r="K36" s="25">
        <v>472042373</v>
      </c>
    </row>
    <row r="37" spans="1:11" ht="12.75">
      <c r="A37" s="22" t="s">
        <v>41</v>
      </c>
      <c r="B37" s="6">
        <v>492167262</v>
      </c>
      <c r="C37" s="6">
        <v>478901168</v>
      </c>
      <c r="D37" s="23">
        <v>47620872</v>
      </c>
      <c r="E37" s="24">
        <v>0</v>
      </c>
      <c r="F37" s="6">
        <v>0</v>
      </c>
      <c r="G37" s="25">
        <v>0</v>
      </c>
      <c r="H37" s="26">
        <v>97737775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242518149</v>
      </c>
      <c r="C38" s="6">
        <v>265505876</v>
      </c>
      <c r="D38" s="23">
        <v>-5237939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4350754744</v>
      </c>
      <c r="C39" s="6">
        <v>4440553615</v>
      </c>
      <c r="D39" s="23">
        <v>-27526433</v>
      </c>
      <c r="E39" s="24">
        <v>268497768</v>
      </c>
      <c r="F39" s="6">
        <v>305259504</v>
      </c>
      <c r="G39" s="25">
        <v>305259504</v>
      </c>
      <c r="H39" s="26">
        <v>929320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450361521</v>
      </c>
      <c r="C42" s="6">
        <v>323860312</v>
      </c>
      <c r="D42" s="23">
        <v>-33639738</v>
      </c>
      <c r="E42" s="24">
        <v>-1279156764</v>
      </c>
      <c r="F42" s="6">
        <v>-2526925080</v>
      </c>
      <c r="G42" s="25">
        <v>-2526925080</v>
      </c>
      <c r="H42" s="26">
        <v>-364656791</v>
      </c>
      <c r="I42" s="24">
        <v>-1229343720</v>
      </c>
      <c r="J42" s="6">
        <v>-1293816031</v>
      </c>
      <c r="K42" s="25">
        <v>-1375988726</v>
      </c>
    </row>
    <row r="43" spans="1:11" ht="12.75">
      <c r="A43" s="22" t="s">
        <v>46</v>
      </c>
      <c r="B43" s="6">
        <v>-352304542</v>
      </c>
      <c r="C43" s="6">
        <v>-155215136</v>
      </c>
      <c r="D43" s="23">
        <v>4886641</v>
      </c>
      <c r="E43" s="24">
        <v>-4886641</v>
      </c>
      <c r="F43" s="6">
        <v>0</v>
      </c>
      <c r="G43" s="25">
        <v>0</v>
      </c>
      <c r="H43" s="26">
        <v>213981550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-170866755</v>
      </c>
      <c r="C44" s="6">
        <v>-132452558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147675208</v>
      </c>
      <c r="C45" s="7">
        <v>167557250</v>
      </c>
      <c r="D45" s="69">
        <v>-28753097</v>
      </c>
      <c r="E45" s="70">
        <v>-1284043405</v>
      </c>
      <c r="F45" s="7">
        <v>-2526925080</v>
      </c>
      <c r="G45" s="71">
        <v>-2526925080</v>
      </c>
      <c r="H45" s="72">
        <v>-150675241</v>
      </c>
      <c r="I45" s="70">
        <v>-1229343720</v>
      </c>
      <c r="J45" s="7">
        <v>-1293816031</v>
      </c>
      <c r="K45" s="71">
        <v>-1375988726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147675208</v>
      </c>
      <c r="C48" s="6">
        <v>167558250</v>
      </c>
      <c r="D48" s="23">
        <v>603562</v>
      </c>
      <c r="E48" s="24">
        <v>0</v>
      </c>
      <c r="F48" s="6">
        <v>0</v>
      </c>
      <c r="G48" s="25">
        <v>0</v>
      </c>
      <c r="H48" s="26">
        <v>152243945</v>
      </c>
      <c r="I48" s="24">
        <v>0</v>
      </c>
      <c r="J48" s="6">
        <v>0</v>
      </c>
      <c r="K48" s="25">
        <v>0</v>
      </c>
    </row>
    <row r="49" spans="1:11" ht="12.75">
      <c r="A49" s="22" t="s">
        <v>51</v>
      </c>
      <c r="B49" s="6">
        <f>+B75</f>
        <v>331462958.84042376</v>
      </c>
      <c r="C49" s="6">
        <f aca="true" t="shared" si="6" ref="C49:K49">+C75</f>
        <v>399966187.4926819</v>
      </c>
      <c r="D49" s="23">
        <f t="shared" si="6"/>
        <v>187586503.94183922</v>
      </c>
      <c r="E49" s="24">
        <f t="shared" si="6"/>
        <v>37440081</v>
      </c>
      <c r="F49" s="6">
        <f t="shared" si="6"/>
        <v>37440081</v>
      </c>
      <c r="G49" s="25">
        <f t="shared" si="6"/>
        <v>37440081</v>
      </c>
      <c r="H49" s="26">
        <f t="shared" si="6"/>
        <v>97523464.16609685</v>
      </c>
      <c r="I49" s="24">
        <f t="shared" si="6"/>
        <v>29000000</v>
      </c>
      <c r="J49" s="6">
        <f t="shared" si="6"/>
        <v>29000000</v>
      </c>
      <c r="K49" s="25">
        <f t="shared" si="6"/>
        <v>29000000</v>
      </c>
    </row>
    <row r="50" spans="1:11" ht="12.75">
      <c r="A50" s="33" t="s">
        <v>52</v>
      </c>
      <c r="B50" s="7">
        <f>+B48-B49</f>
        <v>-183787750.84042376</v>
      </c>
      <c r="C50" s="7">
        <f aca="true" t="shared" si="7" ref="C50:K50">+C48-C49</f>
        <v>-232407937.49268192</v>
      </c>
      <c r="D50" s="69">
        <f t="shared" si="7"/>
        <v>-186982941.94183922</v>
      </c>
      <c r="E50" s="70">
        <f t="shared" si="7"/>
        <v>-37440081</v>
      </c>
      <c r="F50" s="7">
        <f t="shared" si="7"/>
        <v>-37440081</v>
      </c>
      <c r="G50" s="71">
        <f t="shared" si="7"/>
        <v>-37440081</v>
      </c>
      <c r="H50" s="72">
        <f t="shared" si="7"/>
        <v>54720480.83390315</v>
      </c>
      <c r="I50" s="70">
        <f t="shared" si="7"/>
        <v>-29000000</v>
      </c>
      <c r="J50" s="7">
        <f t="shared" si="7"/>
        <v>-29000000</v>
      </c>
      <c r="K50" s="71">
        <f t="shared" si="7"/>
        <v>-29000000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4677092742</v>
      </c>
      <c r="C53" s="6">
        <v>4443833251</v>
      </c>
      <c r="D53" s="23">
        <v>-53638149</v>
      </c>
      <c r="E53" s="24">
        <v>555057456</v>
      </c>
      <c r="F53" s="6">
        <v>1225007712</v>
      </c>
      <c r="G53" s="25">
        <v>1225007712</v>
      </c>
      <c r="H53" s="26">
        <v>141242094</v>
      </c>
      <c r="I53" s="24">
        <v>423177996</v>
      </c>
      <c r="J53" s="6">
        <v>453614438</v>
      </c>
      <c r="K53" s="25">
        <v>472042373</v>
      </c>
    </row>
    <row r="54" spans="1:11" ht="12.75">
      <c r="A54" s="22" t="s">
        <v>55</v>
      </c>
      <c r="B54" s="6">
        <v>76747216</v>
      </c>
      <c r="C54" s="6">
        <v>111288593</v>
      </c>
      <c r="D54" s="23">
        <v>0</v>
      </c>
      <c r="E54" s="24">
        <v>106863804</v>
      </c>
      <c r="F54" s="6">
        <v>-799181760</v>
      </c>
      <c r="G54" s="25">
        <v>-799181760</v>
      </c>
      <c r="H54" s="26">
        <v>9310413</v>
      </c>
      <c r="I54" s="24">
        <v>162566652</v>
      </c>
      <c r="J54" s="6">
        <v>178683321</v>
      </c>
      <c r="K54" s="25">
        <v>196705653</v>
      </c>
    </row>
    <row r="55" spans="1:11" ht="12.75">
      <c r="A55" s="22" t="s">
        <v>56</v>
      </c>
      <c r="B55" s="6">
        <v>0</v>
      </c>
      <c r="C55" s="6">
        <v>0</v>
      </c>
      <c r="D55" s="23">
        <v>-16638706</v>
      </c>
      <c r="E55" s="24">
        <v>147588924</v>
      </c>
      <c r="F55" s="6">
        <v>406312272</v>
      </c>
      <c r="G55" s="25">
        <v>406312272</v>
      </c>
      <c r="H55" s="26">
        <v>59528174</v>
      </c>
      <c r="I55" s="24">
        <v>111603612</v>
      </c>
      <c r="J55" s="6">
        <v>122626085</v>
      </c>
      <c r="K55" s="25">
        <v>128487653</v>
      </c>
    </row>
    <row r="56" spans="1:11" ht="12.75">
      <c r="A56" s="22" t="s">
        <v>57</v>
      </c>
      <c r="B56" s="6">
        <v>0</v>
      </c>
      <c r="C56" s="6">
        <v>0</v>
      </c>
      <c r="D56" s="23">
        <v>-983</v>
      </c>
      <c r="E56" s="24">
        <v>30504828</v>
      </c>
      <c r="F56" s="6">
        <v>29133720</v>
      </c>
      <c r="G56" s="25">
        <v>29133720</v>
      </c>
      <c r="H56" s="26">
        <v>1549311</v>
      </c>
      <c r="I56" s="24">
        <v>22531548</v>
      </c>
      <c r="J56" s="6">
        <v>23232740</v>
      </c>
      <c r="K56" s="25">
        <v>25298340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16391630</v>
      </c>
      <c r="D59" s="23">
        <v>17422415</v>
      </c>
      <c r="E59" s="24">
        <v>18410388</v>
      </c>
      <c r="F59" s="6">
        <v>18410388</v>
      </c>
      <c r="G59" s="25">
        <v>18410388</v>
      </c>
      <c r="H59" s="26">
        <v>18410388</v>
      </c>
      <c r="I59" s="24">
        <v>50000000</v>
      </c>
      <c r="J59" s="6">
        <v>58274034</v>
      </c>
      <c r="K59" s="25">
        <v>61420832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16776</v>
      </c>
      <c r="C62" s="98">
        <v>13164</v>
      </c>
      <c r="D62" s="99">
        <v>11707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86354</v>
      </c>
      <c r="C63" s="98">
        <v>84778</v>
      </c>
      <c r="D63" s="99">
        <v>57116</v>
      </c>
      <c r="E63" s="97">
        <v>51492</v>
      </c>
      <c r="F63" s="98">
        <v>51492</v>
      </c>
      <c r="G63" s="99">
        <v>51492</v>
      </c>
      <c r="H63" s="100">
        <v>51492</v>
      </c>
      <c r="I63" s="97">
        <v>41492</v>
      </c>
      <c r="J63" s="98">
        <v>31492</v>
      </c>
      <c r="K63" s="99">
        <v>21492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0.11844523647783509</v>
      </c>
      <c r="C70" s="5">
        <f aca="true" t="shared" si="8" ref="C70:K70">IF(ISERROR(C71/C72),0,(C71/C72))</f>
        <v>0.48826205071925277</v>
      </c>
      <c r="D70" s="5">
        <f t="shared" si="8"/>
        <v>0.020351814756247193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0.218271273279447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120</v>
      </c>
      <c r="B71" s="2">
        <f>+B83</f>
        <v>160177169</v>
      </c>
      <c r="C71" s="2">
        <f aca="true" t="shared" si="9" ref="C71:K71">+C83</f>
        <v>138517460</v>
      </c>
      <c r="D71" s="2">
        <f t="shared" si="9"/>
        <v>1447371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67650501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121</v>
      </c>
      <c r="B72" s="2">
        <f>+B77</f>
        <v>1352331033</v>
      </c>
      <c r="C72" s="2">
        <f aca="true" t="shared" si="10" ref="C72:K72">+C77</f>
        <v>283694913</v>
      </c>
      <c r="D72" s="2">
        <f t="shared" si="10"/>
        <v>71117540</v>
      </c>
      <c r="E72" s="2">
        <f t="shared" si="10"/>
        <v>805240596</v>
      </c>
      <c r="F72" s="2">
        <f t="shared" si="10"/>
        <v>685414464</v>
      </c>
      <c r="G72" s="2">
        <f t="shared" si="10"/>
        <v>685414464</v>
      </c>
      <c r="H72" s="2">
        <f t="shared" si="10"/>
        <v>309937721</v>
      </c>
      <c r="I72" s="2">
        <f t="shared" si="10"/>
        <v>989330400</v>
      </c>
      <c r="J72" s="2">
        <f t="shared" si="10"/>
        <v>1048482058</v>
      </c>
      <c r="K72" s="2">
        <f t="shared" si="10"/>
        <v>1120664264</v>
      </c>
    </row>
    <row r="73" spans="1:11" ht="12.75" hidden="1">
      <c r="A73" s="2" t="s">
        <v>122</v>
      </c>
      <c r="B73" s="2">
        <f>+B74</f>
        <v>-126710356</v>
      </c>
      <c r="C73" s="2">
        <f aca="true" t="shared" si="11" ref="C73:K73">+(C78+C80+C81+C82)-(B78+B80+B81+B82)</f>
        <v>-125151661</v>
      </c>
      <c r="D73" s="2">
        <f t="shared" si="11"/>
        <v>-87162390</v>
      </c>
      <c r="E73" s="2">
        <f t="shared" si="11"/>
        <v>-39820949</v>
      </c>
      <c r="F73" s="2">
        <f>+(F78+F80+F81+F82)-(D78+D80+D81+D82)</f>
        <v>-39820949</v>
      </c>
      <c r="G73" s="2">
        <f>+(G78+G80+G81+G82)-(D78+D80+D81+D82)</f>
        <v>-39820949</v>
      </c>
      <c r="H73" s="2">
        <f>+(H78+H80+H81+H82)-(D78+D80+D81+D82)</f>
        <v>133080842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123</v>
      </c>
      <c r="B74" s="2">
        <f>+TREND(C74:E74)</f>
        <v>-126710356</v>
      </c>
      <c r="C74" s="2">
        <f>+C73</f>
        <v>-125151661</v>
      </c>
      <c r="D74" s="2">
        <f aca="true" t="shared" si="12" ref="D74:K74">+D73</f>
        <v>-87162390</v>
      </c>
      <c r="E74" s="2">
        <f t="shared" si="12"/>
        <v>-39820949</v>
      </c>
      <c r="F74" s="2">
        <f t="shared" si="12"/>
        <v>-39820949</v>
      </c>
      <c r="G74" s="2">
        <f t="shared" si="12"/>
        <v>-39820949</v>
      </c>
      <c r="H74" s="2">
        <f t="shared" si="12"/>
        <v>133080842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124</v>
      </c>
      <c r="B75" s="2">
        <f>+B84-(((B80+B81+B78)*B70)-B79)</f>
        <v>331462958.84042376</v>
      </c>
      <c r="C75" s="2">
        <f aca="true" t="shared" si="13" ref="C75:K75">+C84-(((C80+C81+C78)*C70)-C79)</f>
        <v>399966187.4926819</v>
      </c>
      <c r="D75" s="2">
        <f t="shared" si="13"/>
        <v>187586503.94183922</v>
      </c>
      <c r="E75" s="2">
        <f t="shared" si="13"/>
        <v>37440081</v>
      </c>
      <c r="F75" s="2">
        <f t="shared" si="13"/>
        <v>37440081</v>
      </c>
      <c r="G75" s="2">
        <f t="shared" si="13"/>
        <v>37440081</v>
      </c>
      <c r="H75" s="2">
        <f t="shared" si="13"/>
        <v>97523464.16609685</v>
      </c>
      <c r="I75" s="2">
        <f t="shared" si="13"/>
        <v>29000000</v>
      </c>
      <c r="J75" s="2">
        <f t="shared" si="13"/>
        <v>29000000</v>
      </c>
      <c r="K75" s="2">
        <f t="shared" si="13"/>
        <v>29000000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1352331033</v>
      </c>
      <c r="C77" s="3">
        <v>283694913</v>
      </c>
      <c r="D77" s="3">
        <v>71117540</v>
      </c>
      <c r="E77" s="3">
        <v>805240596</v>
      </c>
      <c r="F77" s="3">
        <v>685414464</v>
      </c>
      <c r="G77" s="3">
        <v>685414464</v>
      </c>
      <c r="H77" s="3">
        <v>309937721</v>
      </c>
      <c r="I77" s="3">
        <v>989330400</v>
      </c>
      <c r="J77" s="3">
        <v>1048482058</v>
      </c>
      <c r="K77" s="3">
        <v>1120664264</v>
      </c>
    </row>
    <row r="78" spans="1:11" ht="13.5" hidden="1">
      <c r="A78" s="1" t="s">
        <v>67</v>
      </c>
      <c r="B78" s="3">
        <v>1712595</v>
      </c>
      <c r="C78" s="3">
        <v>1710906</v>
      </c>
      <c r="D78" s="3">
        <v>-4759228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346450704</v>
      </c>
      <c r="C79" s="3">
        <v>461967333</v>
      </c>
      <c r="D79" s="3">
        <v>44988180</v>
      </c>
      <c r="E79" s="3">
        <v>0</v>
      </c>
      <c r="F79" s="3">
        <v>0</v>
      </c>
      <c r="G79" s="3">
        <v>0</v>
      </c>
      <c r="H79" s="3">
        <v>97608680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114925714</v>
      </c>
      <c r="C80" s="3">
        <v>120518010</v>
      </c>
      <c r="D80" s="3">
        <v>40557214</v>
      </c>
      <c r="E80" s="3">
        <v>0</v>
      </c>
      <c r="F80" s="3">
        <v>0</v>
      </c>
      <c r="G80" s="3">
        <v>0</v>
      </c>
      <c r="H80" s="3">
        <v>141959566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9899031</v>
      </c>
      <c r="C81" s="3">
        <v>4754423</v>
      </c>
      <c r="D81" s="3">
        <v>4028195</v>
      </c>
      <c r="E81" s="3">
        <v>0</v>
      </c>
      <c r="F81" s="3">
        <v>0</v>
      </c>
      <c r="G81" s="3">
        <v>0</v>
      </c>
      <c r="H81" s="3">
        <v>29960890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125597660</v>
      </c>
      <c r="C82" s="3">
        <v>0</v>
      </c>
      <c r="D82" s="3">
        <v>-5232</v>
      </c>
      <c r="E82" s="3">
        <v>0</v>
      </c>
      <c r="F82" s="3">
        <v>0</v>
      </c>
      <c r="G82" s="3">
        <v>0</v>
      </c>
      <c r="H82" s="3">
        <v>981335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160177169</v>
      </c>
      <c r="C83" s="3">
        <v>138517460</v>
      </c>
      <c r="D83" s="3">
        <v>1447371</v>
      </c>
      <c r="E83" s="3">
        <v>0</v>
      </c>
      <c r="F83" s="3">
        <v>0</v>
      </c>
      <c r="G83" s="3">
        <v>0</v>
      </c>
      <c r="H83" s="3">
        <v>67650501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143408859</v>
      </c>
      <c r="E84" s="3">
        <v>37440081</v>
      </c>
      <c r="F84" s="3">
        <v>37440081</v>
      </c>
      <c r="G84" s="3">
        <v>37440081</v>
      </c>
      <c r="H84" s="3">
        <v>37440081</v>
      </c>
      <c r="I84" s="3">
        <v>29000000</v>
      </c>
      <c r="J84" s="3">
        <v>29000000</v>
      </c>
      <c r="K84" s="3">
        <v>29000000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32953235</v>
      </c>
      <c r="C5" s="6">
        <v>36414732</v>
      </c>
      <c r="D5" s="23">
        <v>0</v>
      </c>
      <c r="E5" s="24">
        <v>42525876</v>
      </c>
      <c r="F5" s="6">
        <v>42542348</v>
      </c>
      <c r="G5" s="25">
        <v>42542348</v>
      </c>
      <c r="H5" s="26">
        <v>42865344</v>
      </c>
      <c r="I5" s="24">
        <v>44924719</v>
      </c>
      <c r="J5" s="6">
        <v>47350654</v>
      </c>
      <c r="K5" s="25">
        <v>49907588</v>
      </c>
    </row>
    <row r="6" spans="1:11" ht="12.75">
      <c r="A6" s="22" t="s">
        <v>19</v>
      </c>
      <c r="B6" s="6">
        <v>93172697</v>
      </c>
      <c r="C6" s="6">
        <v>104896063</v>
      </c>
      <c r="D6" s="23">
        <v>0</v>
      </c>
      <c r="E6" s="24">
        <v>147856034</v>
      </c>
      <c r="F6" s="6">
        <v>152504635</v>
      </c>
      <c r="G6" s="25">
        <v>152504635</v>
      </c>
      <c r="H6" s="26">
        <v>103498084</v>
      </c>
      <c r="I6" s="24">
        <v>171310263</v>
      </c>
      <c r="J6" s="6">
        <v>192322681</v>
      </c>
      <c r="K6" s="25">
        <v>215230972</v>
      </c>
    </row>
    <row r="7" spans="1:11" ht="12.75">
      <c r="A7" s="22" t="s">
        <v>20</v>
      </c>
      <c r="B7" s="6">
        <v>0</v>
      </c>
      <c r="C7" s="6">
        <v>670275</v>
      </c>
      <c r="D7" s="23">
        <v>0</v>
      </c>
      <c r="E7" s="24">
        <v>293083</v>
      </c>
      <c r="F7" s="6">
        <v>891856</v>
      </c>
      <c r="G7" s="25">
        <v>891856</v>
      </c>
      <c r="H7" s="26">
        <v>254988</v>
      </c>
      <c r="I7" s="24">
        <v>941800</v>
      </c>
      <c r="J7" s="6">
        <v>992657</v>
      </c>
      <c r="K7" s="25">
        <v>1046261</v>
      </c>
    </row>
    <row r="8" spans="1:11" ht="12.75">
      <c r="A8" s="22" t="s">
        <v>21</v>
      </c>
      <c r="B8" s="6">
        <v>46126615</v>
      </c>
      <c r="C8" s="6">
        <v>52352351</v>
      </c>
      <c r="D8" s="23">
        <v>0</v>
      </c>
      <c r="E8" s="24">
        <v>47534000</v>
      </c>
      <c r="F8" s="6">
        <v>42033000</v>
      </c>
      <c r="G8" s="25">
        <v>42033000</v>
      </c>
      <c r="H8" s="26">
        <v>49110026</v>
      </c>
      <c r="I8" s="24">
        <v>54181000</v>
      </c>
      <c r="J8" s="6">
        <v>51147000</v>
      </c>
      <c r="K8" s="25">
        <v>54352000</v>
      </c>
    </row>
    <row r="9" spans="1:11" ht="12.75">
      <c r="A9" s="22" t="s">
        <v>22</v>
      </c>
      <c r="B9" s="6">
        <v>14751067</v>
      </c>
      <c r="C9" s="6">
        <v>18785779</v>
      </c>
      <c r="D9" s="23">
        <v>0</v>
      </c>
      <c r="E9" s="24">
        <v>25197242</v>
      </c>
      <c r="F9" s="6">
        <v>33196423</v>
      </c>
      <c r="G9" s="25">
        <v>33196423</v>
      </c>
      <c r="H9" s="26">
        <v>14982886</v>
      </c>
      <c r="I9" s="24">
        <v>35055422</v>
      </c>
      <c r="J9" s="6">
        <v>31939802</v>
      </c>
      <c r="K9" s="25">
        <v>33664557</v>
      </c>
    </row>
    <row r="10" spans="1:11" ht="20.25">
      <c r="A10" s="27" t="s">
        <v>114</v>
      </c>
      <c r="B10" s="28">
        <f>SUM(B5:B9)</f>
        <v>187003614</v>
      </c>
      <c r="C10" s="29">
        <f aca="true" t="shared" si="0" ref="C10:K10">SUM(C5:C9)</f>
        <v>213119200</v>
      </c>
      <c r="D10" s="30">
        <f t="shared" si="0"/>
        <v>0</v>
      </c>
      <c r="E10" s="28">
        <f t="shared" si="0"/>
        <v>263406235</v>
      </c>
      <c r="F10" s="29">
        <f t="shared" si="0"/>
        <v>271168262</v>
      </c>
      <c r="G10" s="31">
        <f t="shared" si="0"/>
        <v>271168262</v>
      </c>
      <c r="H10" s="32">
        <f t="shared" si="0"/>
        <v>210711328</v>
      </c>
      <c r="I10" s="28">
        <f t="shared" si="0"/>
        <v>306413204</v>
      </c>
      <c r="J10" s="29">
        <f t="shared" si="0"/>
        <v>323752794</v>
      </c>
      <c r="K10" s="31">
        <f t="shared" si="0"/>
        <v>354201378</v>
      </c>
    </row>
    <row r="11" spans="1:11" ht="12.75">
      <c r="A11" s="22" t="s">
        <v>23</v>
      </c>
      <c r="B11" s="6">
        <v>71944013</v>
      </c>
      <c r="C11" s="6">
        <v>75852514</v>
      </c>
      <c r="D11" s="23">
        <v>0</v>
      </c>
      <c r="E11" s="24">
        <v>100874165</v>
      </c>
      <c r="F11" s="6">
        <v>90000000</v>
      </c>
      <c r="G11" s="25">
        <v>90000000</v>
      </c>
      <c r="H11" s="26">
        <v>85835881</v>
      </c>
      <c r="I11" s="24">
        <v>90000000</v>
      </c>
      <c r="J11" s="6">
        <v>95399996</v>
      </c>
      <c r="K11" s="25">
        <v>101123995</v>
      </c>
    </row>
    <row r="12" spans="1:11" ht="12.75">
      <c r="A12" s="22" t="s">
        <v>24</v>
      </c>
      <c r="B12" s="6">
        <v>6950306</v>
      </c>
      <c r="C12" s="6">
        <v>6828354</v>
      </c>
      <c r="D12" s="23">
        <v>0</v>
      </c>
      <c r="E12" s="24">
        <v>6103655</v>
      </c>
      <c r="F12" s="6">
        <v>7200000</v>
      </c>
      <c r="G12" s="25">
        <v>7200000</v>
      </c>
      <c r="H12" s="26">
        <v>7269778</v>
      </c>
      <c r="I12" s="24">
        <v>8006400</v>
      </c>
      <c r="J12" s="6">
        <v>8438746</v>
      </c>
      <c r="K12" s="25">
        <v>8894437</v>
      </c>
    </row>
    <row r="13" spans="1:11" ht="12.75">
      <c r="A13" s="22" t="s">
        <v>115</v>
      </c>
      <c r="B13" s="6">
        <v>61494995</v>
      </c>
      <c r="C13" s="6">
        <v>62066506</v>
      </c>
      <c r="D13" s="23">
        <v>-1122095</v>
      </c>
      <c r="E13" s="24">
        <v>43193837</v>
      </c>
      <c r="F13" s="6">
        <v>60385602</v>
      </c>
      <c r="G13" s="25">
        <v>60385602</v>
      </c>
      <c r="H13" s="26">
        <v>0</v>
      </c>
      <c r="I13" s="24">
        <v>63767196</v>
      </c>
      <c r="J13" s="6">
        <v>67210627</v>
      </c>
      <c r="K13" s="25">
        <v>70840000</v>
      </c>
    </row>
    <row r="14" spans="1:11" ht="12.75">
      <c r="A14" s="22" t="s">
        <v>25</v>
      </c>
      <c r="B14" s="6">
        <v>0</v>
      </c>
      <c r="C14" s="6">
        <v>0</v>
      </c>
      <c r="D14" s="23">
        <v>1997063</v>
      </c>
      <c r="E14" s="24">
        <v>31590</v>
      </c>
      <c r="F14" s="6">
        <v>4000000</v>
      </c>
      <c r="G14" s="25">
        <v>4000000</v>
      </c>
      <c r="H14" s="26">
        <v>11526985</v>
      </c>
      <c r="I14" s="24">
        <v>4224000</v>
      </c>
      <c r="J14" s="6">
        <v>4452096</v>
      </c>
      <c r="K14" s="25">
        <v>4692509</v>
      </c>
    </row>
    <row r="15" spans="1:11" ht="12.75">
      <c r="A15" s="22" t="s">
        <v>26</v>
      </c>
      <c r="B15" s="6">
        <v>65595222</v>
      </c>
      <c r="C15" s="6">
        <v>61485424</v>
      </c>
      <c r="D15" s="23">
        <v>-22318</v>
      </c>
      <c r="E15" s="24">
        <v>81985093</v>
      </c>
      <c r="F15" s="6">
        <v>61000000</v>
      </c>
      <c r="G15" s="25">
        <v>61000000</v>
      </c>
      <c r="H15" s="26">
        <v>73337012</v>
      </c>
      <c r="I15" s="24">
        <v>71820000</v>
      </c>
      <c r="J15" s="6">
        <v>75698262</v>
      </c>
      <c r="K15" s="25">
        <v>79785986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1705568</v>
      </c>
      <c r="F16" s="6">
        <v>29043000</v>
      </c>
      <c r="G16" s="25">
        <v>29043000</v>
      </c>
      <c r="H16" s="26">
        <v>0</v>
      </c>
      <c r="I16" s="24">
        <v>11274000</v>
      </c>
      <c r="J16" s="6">
        <v>11882796</v>
      </c>
      <c r="K16" s="25">
        <v>12524467</v>
      </c>
    </row>
    <row r="17" spans="1:11" ht="12.75">
      <c r="A17" s="22" t="s">
        <v>27</v>
      </c>
      <c r="B17" s="6">
        <v>67503274</v>
      </c>
      <c r="C17" s="6">
        <v>95380011</v>
      </c>
      <c r="D17" s="23">
        <v>-817524</v>
      </c>
      <c r="E17" s="24">
        <v>59070208</v>
      </c>
      <c r="F17" s="6">
        <v>39530476</v>
      </c>
      <c r="G17" s="25">
        <v>39530476</v>
      </c>
      <c r="H17" s="26">
        <v>69437907</v>
      </c>
      <c r="I17" s="24">
        <v>29940662</v>
      </c>
      <c r="J17" s="6">
        <v>31557435</v>
      </c>
      <c r="K17" s="25">
        <v>33261575</v>
      </c>
    </row>
    <row r="18" spans="1:11" ht="12.75">
      <c r="A18" s="33" t="s">
        <v>28</v>
      </c>
      <c r="B18" s="34">
        <f>SUM(B11:B17)</f>
        <v>273487810</v>
      </c>
      <c r="C18" s="35">
        <f aca="true" t="shared" si="1" ref="C18:K18">SUM(C11:C17)</f>
        <v>301612809</v>
      </c>
      <c r="D18" s="36">
        <f t="shared" si="1"/>
        <v>35126</v>
      </c>
      <c r="E18" s="34">
        <f t="shared" si="1"/>
        <v>292964116</v>
      </c>
      <c r="F18" s="35">
        <f t="shared" si="1"/>
        <v>291159078</v>
      </c>
      <c r="G18" s="37">
        <f t="shared" si="1"/>
        <v>291159078</v>
      </c>
      <c r="H18" s="38">
        <f t="shared" si="1"/>
        <v>247407563</v>
      </c>
      <c r="I18" s="34">
        <f t="shared" si="1"/>
        <v>279032258</v>
      </c>
      <c r="J18" s="35">
        <f t="shared" si="1"/>
        <v>294639958</v>
      </c>
      <c r="K18" s="37">
        <f t="shared" si="1"/>
        <v>311122969</v>
      </c>
    </row>
    <row r="19" spans="1:11" ht="12.75">
      <c r="A19" s="33" t="s">
        <v>29</v>
      </c>
      <c r="B19" s="39">
        <f>+B10-B18</f>
        <v>-86484196</v>
      </c>
      <c r="C19" s="40">
        <f aca="true" t="shared" si="2" ref="C19:K19">+C10-C18</f>
        <v>-88493609</v>
      </c>
      <c r="D19" s="41">
        <f t="shared" si="2"/>
        <v>-35126</v>
      </c>
      <c r="E19" s="39">
        <f t="shared" si="2"/>
        <v>-29557881</v>
      </c>
      <c r="F19" s="40">
        <f t="shared" si="2"/>
        <v>-19990816</v>
      </c>
      <c r="G19" s="42">
        <f t="shared" si="2"/>
        <v>-19990816</v>
      </c>
      <c r="H19" s="43">
        <f t="shared" si="2"/>
        <v>-36696235</v>
      </c>
      <c r="I19" s="39">
        <f t="shared" si="2"/>
        <v>27380946</v>
      </c>
      <c r="J19" s="40">
        <f t="shared" si="2"/>
        <v>29112836</v>
      </c>
      <c r="K19" s="42">
        <f t="shared" si="2"/>
        <v>43078409</v>
      </c>
    </row>
    <row r="20" spans="1:11" ht="20.25">
      <c r="A20" s="44" t="s">
        <v>30</v>
      </c>
      <c r="B20" s="45">
        <v>22470725</v>
      </c>
      <c r="C20" s="46">
        <v>24895634</v>
      </c>
      <c r="D20" s="47">
        <v>0</v>
      </c>
      <c r="E20" s="45">
        <v>22862000</v>
      </c>
      <c r="F20" s="46">
        <v>22862000</v>
      </c>
      <c r="G20" s="48">
        <v>22862000</v>
      </c>
      <c r="H20" s="49">
        <v>26974540</v>
      </c>
      <c r="I20" s="45">
        <v>26877000</v>
      </c>
      <c r="J20" s="46">
        <v>29781000</v>
      </c>
      <c r="K20" s="48">
        <v>27866000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-64013471</v>
      </c>
      <c r="C22" s="57">
        <f aca="true" t="shared" si="3" ref="C22:K22">SUM(C19:C21)</f>
        <v>-63597975</v>
      </c>
      <c r="D22" s="58">
        <f t="shared" si="3"/>
        <v>-35126</v>
      </c>
      <c r="E22" s="56">
        <f t="shared" si="3"/>
        <v>-6695881</v>
      </c>
      <c r="F22" s="57">
        <f t="shared" si="3"/>
        <v>2871184</v>
      </c>
      <c r="G22" s="59">
        <f t="shared" si="3"/>
        <v>2871184</v>
      </c>
      <c r="H22" s="60">
        <f t="shared" si="3"/>
        <v>-9721695</v>
      </c>
      <c r="I22" s="56">
        <f t="shared" si="3"/>
        <v>54257946</v>
      </c>
      <c r="J22" s="57">
        <f t="shared" si="3"/>
        <v>58893836</v>
      </c>
      <c r="K22" s="59">
        <f t="shared" si="3"/>
        <v>70944409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-64013471</v>
      </c>
      <c r="C24" s="40">
        <f aca="true" t="shared" si="4" ref="C24:K24">SUM(C22:C23)</f>
        <v>-63597975</v>
      </c>
      <c r="D24" s="41">
        <f t="shared" si="4"/>
        <v>-35126</v>
      </c>
      <c r="E24" s="39">
        <f t="shared" si="4"/>
        <v>-6695881</v>
      </c>
      <c r="F24" s="40">
        <f t="shared" si="4"/>
        <v>2871184</v>
      </c>
      <c r="G24" s="42">
        <f t="shared" si="4"/>
        <v>2871184</v>
      </c>
      <c r="H24" s="43">
        <f t="shared" si="4"/>
        <v>-9721695</v>
      </c>
      <c r="I24" s="39">
        <f t="shared" si="4"/>
        <v>54257946</v>
      </c>
      <c r="J24" s="40">
        <f t="shared" si="4"/>
        <v>58893836</v>
      </c>
      <c r="K24" s="42">
        <f t="shared" si="4"/>
        <v>70944409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21335974</v>
      </c>
      <c r="C27" s="7">
        <v>25582033</v>
      </c>
      <c r="D27" s="69">
        <v>4707338</v>
      </c>
      <c r="E27" s="70">
        <v>1378560936</v>
      </c>
      <c r="F27" s="7">
        <v>1384613138</v>
      </c>
      <c r="G27" s="71">
        <v>1384613138</v>
      </c>
      <c r="H27" s="72">
        <v>27979948</v>
      </c>
      <c r="I27" s="70">
        <v>26877000</v>
      </c>
      <c r="J27" s="7">
        <v>29781000</v>
      </c>
      <c r="K27" s="71">
        <v>27866000</v>
      </c>
    </row>
    <row r="28" spans="1:11" ht="12.75">
      <c r="A28" s="73" t="s">
        <v>34</v>
      </c>
      <c r="B28" s="6">
        <v>20743556</v>
      </c>
      <c r="C28" s="6">
        <v>23046694</v>
      </c>
      <c r="D28" s="23">
        <v>200331</v>
      </c>
      <c r="E28" s="24">
        <v>1434815215</v>
      </c>
      <c r="F28" s="6">
        <v>4751610</v>
      </c>
      <c r="G28" s="25">
        <v>4751610</v>
      </c>
      <c r="H28" s="26">
        <v>23081858</v>
      </c>
      <c r="I28" s="24">
        <v>26877000</v>
      </c>
      <c r="J28" s="6">
        <v>29781000</v>
      </c>
      <c r="K28" s="25">
        <v>27866000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592418</v>
      </c>
      <c r="C31" s="6">
        <v>2535339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21335974</v>
      </c>
      <c r="C32" s="7">
        <f aca="true" t="shared" si="5" ref="C32:K32">SUM(C28:C31)</f>
        <v>25582033</v>
      </c>
      <c r="D32" s="69">
        <f t="shared" si="5"/>
        <v>200331</v>
      </c>
      <c r="E32" s="70">
        <f t="shared" si="5"/>
        <v>1434815215</v>
      </c>
      <c r="F32" s="7">
        <f t="shared" si="5"/>
        <v>4751610</v>
      </c>
      <c r="G32" s="71">
        <f t="shared" si="5"/>
        <v>4751610</v>
      </c>
      <c r="H32" s="72">
        <f t="shared" si="5"/>
        <v>23081858</v>
      </c>
      <c r="I32" s="70">
        <f t="shared" si="5"/>
        <v>26877000</v>
      </c>
      <c r="J32" s="7">
        <f t="shared" si="5"/>
        <v>29781000</v>
      </c>
      <c r="K32" s="71">
        <f t="shared" si="5"/>
        <v>27866000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21718278</v>
      </c>
      <c r="C35" s="6">
        <v>38432005</v>
      </c>
      <c r="D35" s="23">
        <v>-71858</v>
      </c>
      <c r="E35" s="24">
        <v>425735354</v>
      </c>
      <c r="F35" s="6">
        <v>216878884</v>
      </c>
      <c r="G35" s="25">
        <v>216878884</v>
      </c>
      <c r="H35" s="26">
        <v>13730549</v>
      </c>
      <c r="I35" s="24">
        <v>164336344</v>
      </c>
      <c r="J35" s="6">
        <v>201491676</v>
      </c>
      <c r="K35" s="25">
        <v>262396613</v>
      </c>
    </row>
    <row r="36" spans="1:11" ht="12.75">
      <c r="A36" s="22" t="s">
        <v>40</v>
      </c>
      <c r="B36" s="6">
        <v>1412058449</v>
      </c>
      <c r="C36" s="6">
        <v>1358146657</v>
      </c>
      <c r="D36" s="23">
        <v>2660898</v>
      </c>
      <c r="E36" s="24">
        <v>1384613138</v>
      </c>
      <c r="F36" s="6">
        <v>1384613138</v>
      </c>
      <c r="G36" s="25">
        <v>1384613138</v>
      </c>
      <c r="H36" s="26">
        <v>27371327</v>
      </c>
      <c r="I36" s="24">
        <v>1342494079</v>
      </c>
      <c r="J36" s="6">
        <v>1416441399</v>
      </c>
      <c r="K36" s="25">
        <v>1489406058</v>
      </c>
    </row>
    <row r="37" spans="1:11" ht="12.75">
      <c r="A37" s="22" t="s">
        <v>41</v>
      </c>
      <c r="B37" s="6">
        <v>97282325</v>
      </c>
      <c r="C37" s="6">
        <v>103724242</v>
      </c>
      <c r="D37" s="23">
        <v>230381</v>
      </c>
      <c r="E37" s="24">
        <v>-55906404</v>
      </c>
      <c r="F37" s="6">
        <v>136906403</v>
      </c>
      <c r="G37" s="25">
        <v>136906403</v>
      </c>
      <c r="H37" s="26">
        <v>51174357</v>
      </c>
      <c r="I37" s="24">
        <v>179459038</v>
      </c>
      <c r="J37" s="6">
        <v>189149826</v>
      </c>
      <c r="K37" s="25">
        <v>199363916</v>
      </c>
    </row>
    <row r="38" spans="1:11" ht="12.75">
      <c r="A38" s="22" t="s">
        <v>42</v>
      </c>
      <c r="B38" s="6">
        <v>41902000</v>
      </c>
      <c r="C38" s="6">
        <v>68749653</v>
      </c>
      <c r="D38" s="23">
        <v>-3879305</v>
      </c>
      <c r="E38" s="24">
        <v>-82188783</v>
      </c>
      <c r="F38" s="6">
        <v>39586129</v>
      </c>
      <c r="G38" s="25">
        <v>39586129</v>
      </c>
      <c r="H38" s="26">
        <v>3042329</v>
      </c>
      <c r="I38" s="24">
        <v>62056595</v>
      </c>
      <c r="J38" s="6">
        <v>65407651</v>
      </c>
      <c r="K38" s="25">
        <v>68939664</v>
      </c>
    </row>
    <row r="39" spans="1:11" ht="12.75">
      <c r="A39" s="22" t="s">
        <v>43</v>
      </c>
      <c r="B39" s="6">
        <v>1294592402</v>
      </c>
      <c r="C39" s="6">
        <v>1224104767</v>
      </c>
      <c r="D39" s="23">
        <v>6273091</v>
      </c>
      <c r="E39" s="24">
        <v>-1456143170</v>
      </c>
      <c r="F39" s="6">
        <v>1422128306</v>
      </c>
      <c r="G39" s="25">
        <v>1422128306</v>
      </c>
      <c r="H39" s="26">
        <v>-3393108</v>
      </c>
      <c r="I39" s="24">
        <v>1249314790</v>
      </c>
      <c r="J39" s="6">
        <v>1368384207</v>
      </c>
      <c r="K39" s="25">
        <v>1488778165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21305099</v>
      </c>
      <c r="C42" s="6">
        <v>24215187</v>
      </c>
      <c r="D42" s="23">
        <v>-1157221</v>
      </c>
      <c r="E42" s="24">
        <v>11638182</v>
      </c>
      <c r="F42" s="6">
        <v>37374416</v>
      </c>
      <c r="G42" s="25">
        <v>37374416</v>
      </c>
      <c r="H42" s="26">
        <v>-215584325</v>
      </c>
      <c r="I42" s="24">
        <v>86257257</v>
      </c>
      <c r="J42" s="6">
        <v>84415419</v>
      </c>
      <c r="K42" s="25">
        <v>88844460</v>
      </c>
    </row>
    <row r="43" spans="1:11" ht="12.75">
      <c r="A43" s="22" t="s">
        <v>46</v>
      </c>
      <c r="B43" s="6">
        <v>-21116295</v>
      </c>
      <c r="C43" s="6">
        <v>-25053599</v>
      </c>
      <c r="D43" s="23">
        <v>0</v>
      </c>
      <c r="E43" s="24">
        <v>-48715922</v>
      </c>
      <c r="F43" s="6">
        <v>-32111514</v>
      </c>
      <c r="G43" s="25">
        <v>-32111514</v>
      </c>
      <c r="H43" s="26">
        <v>-3981530</v>
      </c>
      <c r="I43" s="24">
        <v>-6125000</v>
      </c>
      <c r="J43" s="6">
        <v>-28328358</v>
      </c>
      <c r="K43" s="25">
        <v>-29858089</v>
      </c>
    </row>
    <row r="44" spans="1:11" ht="12.75">
      <c r="A44" s="22" t="s">
        <v>47</v>
      </c>
      <c r="B44" s="6">
        <v>-1255756</v>
      </c>
      <c r="C44" s="6">
        <v>-189346</v>
      </c>
      <c r="D44" s="23">
        <v>0</v>
      </c>
      <c r="E44" s="24">
        <v>-6049336</v>
      </c>
      <c r="F44" s="6">
        <v>12098671</v>
      </c>
      <c r="G44" s="25">
        <v>12098671</v>
      </c>
      <c r="H44" s="26">
        <v>-5965834</v>
      </c>
      <c r="I44" s="24">
        <v>-4646230</v>
      </c>
      <c r="J44" s="6">
        <v>75768</v>
      </c>
      <c r="K44" s="25">
        <v>79859</v>
      </c>
    </row>
    <row r="45" spans="1:11" ht="12.75">
      <c r="A45" s="33" t="s">
        <v>48</v>
      </c>
      <c r="B45" s="7">
        <v>3151031</v>
      </c>
      <c r="C45" s="7">
        <v>2123273</v>
      </c>
      <c r="D45" s="69">
        <v>-1157221</v>
      </c>
      <c r="E45" s="70">
        <v>-43127076</v>
      </c>
      <c r="F45" s="7">
        <v>-202542943</v>
      </c>
      <c r="G45" s="71">
        <v>-202542943</v>
      </c>
      <c r="H45" s="72">
        <v>-198897455</v>
      </c>
      <c r="I45" s="70">
        <v>105229360</v>
      </c>
      <c r="J45" s="7">
        <v>161392189</v>
      </c>
      <c r="K45" s="71">
        <v>220458418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3151031</v>
      </c>
      <c r="C48" s="6">
        <v>2123273</v>
      </c>
      <c r="D48" s="23">
        <v>0</v>
      </c>
      <c r="E48" s="24">
        <v>216501521</v>
      </c>
      <c r="F48" s="6">
        <v>7645051</v>
      </c>
      <c r="G48" s="25">
        <v>7645051</v>
      </c>
      <c r="H48" s="26">
        <v>5734935</v>
      </c>
      <c r="I48" s="24">
        <v>125875589</v>
      </c>
      <c r="J48" s="6">
        <v>160954042</v>
      </c>
      <c r="K48" s="25">
        <v>219669948</v>
      </c>
    </row>
    <row r="49" spans="1:11" ht="12.75">
      <c r="A49" s="22" t="s">
        <v>51</v>
      </c>
      <c r="B49" s="6">
        <f>+B75</f>
        <v>45148604.62718162</v>
      </c>
      <c r="C49" s="6">
        <f aca="true" t="shared" si="6" ref="C49:K49">+C75</f>
        <v>58276125.55424435</v>
      </c>
      <c r="D49" s="23">
        <f t="shared" si="6"/>
        <v>230381</v>
      </c>
      <c r="E49" s="24">
        <f t="shared" si="6"/>
        <v>-183694347.38354337</v>
      </c>
      <c r="F49" s="6">
        <f t="shared" si="6"/>
        <v>-99335038.50674409</v>
      </c>
      <c r="G49" s="25">
        <f t="shared" si="6"/>
        <v>-99335038.50674409</v>
      </c>
      <c r="H49" s="26">
        <f t="shared" si="6"/>
        <v>54067646.82195877</v>
      </c>
      <c r="I49" s="24">
        <f t="shared" si="6"/>
        <v>89707850.688255</v>
      </c>
      <c r="J49" s="6">
        <f t="shared" si="6"/>
        <v>96162434.73441692</v>
      </c>
      <c r="K49" s="25">
        <f t="shared" si="6"/>
        <v>102918864.39779973</v>
      </c>
    </row>
    <row r="50" spans="1:11" ht="12.75">
      <c r="A50" s="33" t="s">
        <v>52</v>
      </c>
      <c r="B50" s="7">
        <f>+B48-B49</f>
        <v>-41997573.62718162</v>
      </c>
      <c r="C50" s="7">
        <f aca="true" t="shared" si="7" ref="C50:K50">+C48-C49</f>
        <v>-56152852.55424435</v>
      </c>
      <c r="D50" s="69">
        <f t="shared" si="7"/>
        <v>-230381</v>
      </c>
      <c r="E50" s="70">
        <f t="shared" si="7"/>
        <v>400195868.3835434</v>
      </c>
      <c r="F50" s="7">
        <f t="shared" si="7"/>
        <v>106980089.50674409</v>
      </c>
      <c r="G50" s="71">
        <f t="shared" si="7"/>
        <v>106980089.50674409</v>
      </c>
      <c r="H50" s="72">
        <f t="shared" si="7"/>
        <v>-48332711.82195877</v>
      </c>
      <c r="I50" s="70">
        <f t="shared" si="7"/>
        <v>36167738.311745</v>
      </c>
      <c r="J50" s="7">
        <f t="shared" si="7"/>
        <v>64791607.26558308</v>
      </c>
      <c r="K50" s="71">
        <f t="shared" si="7"/>
        <v>116751083.60220027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1412058349</v>
      </c>
      <c r="C53" s="6">
        <v>1358146657</v>
      </c>
      <c r="D53" s="23">
        <v>2460567</v>
      </c>
      <c r="E53" s="24">
        <v>-56254279</v>
      </c>
      <c r="F53" s="6">
        <v>1379861528</v>
      </c>
      <c r="G53" s="25">
        <v>1379861528</v>
      </c>
      <c r="H53" s="26">
        <v>4289086</v>
      </c>
      <c r="I53" s="24">
        <v>1258693329</v>
      </c>
      <c r="J53" s="6">
        <v>1326662766</v>
      </c>
      <c r="K53" s="25">
        <v>1398302553</v>
      </c>
    </row>
    <row r="54" spans="1:11" ht="12.75">
      <c r="A54" s="22" t="s">
        <v>55</v>
      </c>
      <c r="B54" s="6">
        <v>61494995</v>
      </c>
      <c r="C54" s="6">
        <v>62066506</v>
      </c>
      <c r="D54" s="23">
        <v>0</v>
      </c>
      <c r="E54" s="24">
        <v>43193837</v>
      </c>
      <c r="F54" s="6">
        <v>60385602</v>
      </c>
      <c r="G54" s="25">
        <v>60385602</v>
      </c>
      <c r="H54" s="26">
        <v>0</v>
      </c>
      <c r="I54" s="24">
        <v>63767196</v>
      </c>
      <c r="J54" s="6">
        <v>67210627</v>
      </c>
      <c r="K54" s="25">
        <v>70840000</v>
      </c>
    </row>
    <row r="55" spans="1:11" ht="12.75">
      <c r="A55" s="22" t="s">
        <v>56</v>
      </c>
      <c r="B55" s="6">
        <v>0</v>
      </c>
      <c r="C55" s="6">
        <v>0</v>
      </c>
      <c r="D55" s="23">
        <v>2246070</v>
      </c>
      <c r="E55" s="24">
        <v>1378560936</v>
      </c>
      <c r="F55" s="6">
        <v>1371988</v>
      </c>
      <c r="G55" s="25">
        <v>1371988</v>
      </c>
      <c r="H55" s="26">
        <v>15185997</v>
      </c>
      <c r="I55" s="24">
        <v>25877000</v>
      </c>
      <c r="J55" s="6">
        <v>28727000</v>
      </c>
      <c r="K55" s="25">
        <v>26755084</v>
      </c>
    </row>
    <row r="56" spans="1:11" ht="12.75">
      <c r="A56" s="22" t="s">
        <v>57</v>
      </c>
      <c r="B56" s="6">
        <v>1383801</v>
      </c>
      <c r="C56" s="6">
        <v>4307747</v>
      </c>
      <c r="D56" s="23">
        <v>0</v>
      </c>
      <c r="E56" s="24">
        <v>13000000</v>
      </c>
      <c r="F56" s="6">
        <v>1761408</v>
      </c>
      <c r="G56" s="25">
        <v>1761408</v>
      </c>
      <c r="H56" s="26">
        <v>531155</v>
      </c>
      <c r="I56" s="24">
        <v>12020000</v>
      </c>
      <c r="J56" s="6">
        <v>12669080</v>
      </c>
      <c r="K56" s="25">
        <v>13353210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2800000</v>
      </c>
      <c r="J60" s="6">
        <v>2951200</v>
      </c>
      <c r="K60" s="25">
        <v>3110565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1.4596472861536653</v>
      </c>
      <c r="C70" s="5">
        <f aca="true" t="shared" si="8" ref="C70:K70">IF(ISERROR(C71/C72),0,(C71/C72))</f>
        <v>1.3164663469274194</v>
      </c>
      <c r="D70" s="5">
        <f t="shared" si="8"/>
        <v>0</v>
      </c>
      <c r="E70" s="5">
        <f t="shared" si="8"/>
        <v>0.9010314001670259</v>
      </c>
      <c r="F70" s="5">
        <f t="shared" si="8"/>
        <v>0.9116164059047682</v>
      </c>
      <c r="G70" s="5">
        <f t="shared" si="8"/>
        <v>0.9116164059047682</v>
      </c>
      <c r="H70" s="5">
        <f t="shared" si="8"/>
        <v>0.044410052736249477</v>
      </c>
      <c r="I70" s="5">
        <f t="shared" si="8"/>
        <v>0.8800000018932305</v>
      </c>
      <c r="J70" s="5">
        <f t="shared" si="8"/>
        <v>0.8396824694741178</v>
      </c>
      <c r="K70" s="5">
        <f t="shared" si="8"/>
        <v>0.8025398653518857</v>
      </c>
    </row>
    <row r="71" spans="1:11" ht="12.75" hidden="1">
      <c r="A71" s="2" t="s">
        <v>120</v>
      </c>
      <c r="B71" s="2">
        <f>+B83</f>
        <v>192997193</v>
      </c>
      <c r="C71" s="2">
        <f aca="true" t="shared" si="9" ref="C71:K71">+C83</f>
        <v>197588721</v>
      </c>
      <c r="D71" s="2">
        <f t="shared" si="9"/>
        <v>0</v>
      </c>
      <c r="E71" s="2">
        <f t="shared" si="9"/>
        <v>188740626</v>
      </c>
      <c r="F71" s="2">
        <f t="shared" si="9"/>
        <v>191768887</v>
      </c>
      <c r="G71" s="2">
        <f t="shared" si="9"/>
        <v>191768887</v>
      </c>
      <c r="H71" s="2">
        <f t="shared" si="9"/>
        <v>6695540</v>
      </c>
      <c r="I71" s="2">
        <f t="shared" si="9"/>
        <v>204518149</v>
      </c>
      <c r="J71" s="2">
        <f t="shared" si="9"/>
        <v>215562129</v>
      </c>
      <c r="K71" s="2">
        <f t="shared" si="9"/>
        <v>227202486</v>
      </c>
    </row>
    <row r="72" spans="1:11" ht="12.75" hidden="1">
      <c r="A72" s="2" t="s">
        <v>121</v>
      </c>
      <c r="B72" s="2">
        <f>+B77</f>
        <v>132221801</v>
      </c>
      <c r="C72" s="2">
        <f aca="true" t="shared" si="10" ref="C72:K72">+C77</f>
        <v>150090218</v>
      </c>
      <c r="D72" s="2">
        <f t="shared" si="10"/>
        <v>0</v>
      </c>
      <c r="E72" s="2">
        <f t="shared" si="10"/>
        <v>209471752</v>
      </c>
      <c r="F72" s="2">
        <f t="shared" si="10"/>
        <v>210361382</v>
      </c>
      <c r="G72" s="2">
        <f t="shared" si="10"/>
        <v>210361382</v>
      </c>
      <c r="H72" s="2">
        <f t="shared" si="10"/>
        <v>150766315</v>
      </c>
      <c r="I72" s="2">
        <f t="shared" si="10"/>
        <v>232406987</v>
      </c>
      <c r="J72" s="2">
        <f t="shared" si="10"/>
        <v>256718625</v>
      </c>
      <c r="K72" s="2">
        <f t="shared" si="10"/>
        <v>283104299</v>
      </c>
    </row>
    <row r="73" spans="1:11" ht="12.75" hidden="1">
      <c r="A73" s="2" t="s">
        <v>122</v>
      </c>
      <c r="B73" s="2">
        <f>+B74</f>
        <v>-32575105.33333336</v>
      </c>
      <c r="C73" s="2">
        <f aca="true" t="shared" si="11" ref="C73:K73">+(C78+C80+C81+C82)-(B78+B80+B81+B82)</f>
        <v>18114931</v>
      </c>
      <c r="D73" s="2">
        <f t="shared" si="11"/>
        <v>-35916876</v>
      </c>
      <c r="E73" s="2">
        <f t="shared" si="11"/>
        <v>214191535</v>
      </c>
      <c r="F73" s="2">
        <f>+(F78+F80+F81+F82)-(D78+D80+D81+D82)</f>
        <v>208139333</v>
      </c>
      <c r="G73" s="2">
        <f>+(G78+G80+G81+G82)-(D78+D80+D81+D82)</f>
        <v>208139333</v>
      </c>
      <c r="H73" s="2">
        <f>+(H78+H80+H81+H82)-(D78+D80+D81+D82)</f>
        <v>8038887</v>
      </c>
      <c r="I73" s="2">
        <f>+(I78+I80+I81+I82)-(E78+E80+E81+E82)</f>
        <v>-176224129</v>
      </c>
      <c r="J73" s="2">
        <f t="shared" si="11"/>
        <v>2046358</v>
      </c>
      <c r="K73" s="2">
        <f t="shared" si="11"/>
        <v>2156862</v>
      </c>
    </row>
    <row r="74" spans="1:11" ht="12.75" hidden="1">
      <c r="A74" s="2" t="s">
        <v>123</v>
      </c>
      <c r="B74" s="2">
        <f>+TREND(C74:E74)</f>
        <v>-32575105.33333336</v>
      </c>
      <c r="C74" s="2">
        <f>+C73</f>
        <v>18114931</v>
      </c>
      <c r="D74" s="2">
        <f aca="true" t="shared" si="12" ref="D74:K74">+D73</f>
        <v>-35916876</v>
      </c>
      <c r="E74" s="2">
        <f t="shared" si="12"/>
        <v>214191535</v>
      </c>
      <c r="F74" s="2">
        <f t="shared" si="12"/>
        <v>208139333</v>
      </c>
      <c r="G74" s="2">
        <f t="shared" si="12"/>
        <v>208139333</v>
      </c>
      <c r="H74" s="2">
        <f t="shared" si="12"/>
        <v>8038887</v>
      </c>
      <c r="I74" s="2">
        <f t="shared" si="12"/>
        <v>-176224129</v>
      </c>
      <c r="J74" s="2">
        <f t="shared" si="12"/>
        <v>2046358</v>
      </c>
      <c r="K74" s="2">
        <f t="shared" si="12"/>
        <v>2156862</v>
      </c>
    </row>
    <row r="75" spans="1:11" ht="12.75" hidden="1">
      <c r="A75" s="2" t="s">
        <v>124</v>
      </c>
      <c r="B75" s="2">
        <f>+B84-(((B80+B81+B78)*B70)-B79)</f>
        <v>45148604.62718162</v>
      </c>
      <c r="C75" s="2">
        <f aca="true" t="shared" si="13" ref="C75:K75">+C84-(((C80+C81+C78)*C70)-C79)</f>
        <v>58276125.55424435</v>
      </c>
      <c r="D75" s="2">
        <f t="shared" si="13"/>
        <v>230381</v>
      </c>
      <c r="E75" s="2">
        <f t="shared" si="13"/>
        <v>-183694347.38354337</v>
      </c>
      <c r="F75" s="2">
        <f t="shared" si="13"/>
        <v>-99335038.50674409</v>
      </c>
      <c r="G75" s="2">
        <f t="shared" si="13"/>
        <v>-99335038.50674409</v>
      </c>
      <c r="H75" s="2">
        <f t="shared" si="13"/>
        <v>54067646.82195877</v>
      </c>
      <c r="I75" s="2">
        <f t="shared" si="13"/>
        <v>89707850.688255</v>
      </c>
      <c r="J75" s="2">
        <f t="shared" si="13"/>
        <v>96162434.73441692</v>
      </c>
      <c r="K75" s="2">
        <f t="shared" si="13"/>
        <v>102918864.39779973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132221801</v>
      </c>
      <c r="C77" s="3">
        <v>150090218</v>
      </c>
      <c r="D77" s="3">
        <v>0</v>
      </c>
      <c r="E77" s="3">
        <v>209471752</v>
      </c>
      <c r="F77" s="3">
        <v>210361382</v>
      </c>
      <c r="G77" s="3">
        <v>210361382</v>
      </c>
      <c r="H77" s="3">
        <v>150766315</v>
      </c>
      <c r="I77" s="3">
        <v>232406987</v>
      </c>
      <c r="J77" s="3">
        <v>256718625</v>
      </c>
      <c r="K77" s="3">
        <v>283104299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6052202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71028278</v>
      </c>
      <c r="C79" s="3">
        <v>96257142</v>
      </c>
      <c r="D79" s="3">
        <v>230381</v>
      </c>
      <c r="E79" s="3">
        <v>0</v>
      </c>
      <c r="F79" s="3">
        <v>81000000</v>
      </c>
      <c r="G79" s="3">
        <v>81000000</v>
      </c>
      <c r="H79" s="3">
        <v>54421463</v>
      </c>
      <c r="I79" s="3">
        <v>128198865</v>
      </c>
      <c r="J79" s="3">
        <v>135121603</v>
      </c>
      <c r="K79" s="3">
        <v>142418169</v>
      </c>
    </row>
    <row r="80" spans="1:11" ht="13.5" hidden="1">
      <c r="A80" s="1" t="s">
        <v>69</v>
      </c>
      <c r="B80" s="3">
        <v>10376889</v>
      </c>
      <c r="C80" s="3">
        <v>26562647</v>
      </c>
      <c r="D80" s="3">
        <v>0</v>
      </c>
      <c r="E80" s="3">
        <v>197818992</v>
      </c>
      <c r="F80" s="3">
        <v>197818992</v>
      </c>
      <c r="G80" s="3">
        <v>197818992</v>
      </c>
      <c r="H80" s="3">
        <v>-1766682</v>
      </c>
      <c r="I80" s="3">
        <v>36992676</v>
      </c>
      <c r="J80" s="3">
        <v>38990279</v>
      </c>
      <c r="K80" s="3">
        <v>41095753</v>
      </c>
    </row>
    <row r="81" spans="1:11" ht="13.5" hidden="1">
      <c r="A81" s="1" t="s">
        <v>70</v>
      </c>
      <c r="B81" s="3">
        <v>7353198</v>
      </c>
      <c r="C81" s="3">
        <v>2288084</v>
      </c>
      <c r="D81" s="3">
        <v>-71858</v>
      </c>
      <c r="E81" s="3">
        <v>0</v>
      </c>
      <c r="F81" s="3">
        <v>0</v>
      </c>
      <c r="G81" s="3">
        <v>0</v>
      </c>
      <c r="H81" s="3">
        <v>9733711</v>
      </c>
      <c r="I81" s="3">
        <v>902872</v>
      </c>
      <c r="J81" s="3">
        <v>951627</v>
      </c>
      <c r="K81" s="3">
        <v>1003015</v>
      </c>
    </row>
    <row r="82" spans="1:11" ht="13.5" hidden="1">
      <c r="A82" s="1" t="s">
        <v>71</v>
      </c>
      <c r="B82" s="3">
        <v>0</v>
      </c>
      <c r="C82" s="3">
        <v>6994287</v>
      </c>
      <c r="D82" s="3">
        <v>0</v>
      </c>
      <c r="E82" s="3">
        <v>10248483</v>
      </c>
      <c r="F82" s="3">
        <v>10248483</v>
      </c>
      <c r="G82" s="3">
        <v>10248483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192997193</v>
      </c>
      <c r="C83" s="3">
        <v>197588721</v>
      </c>
      <c r="D83" s="3">
        <v>0</v>
      </c>
      <c r="E83" s="3">
        <v>188740626</v>
      </c>
      <c r="F83" s="3">
        <v>191768887</v>
      </c>
      <c r="G83" s="3">
        <v>191768887</v>
      </c>
      <c r="H83" s="3">
        <v>6695540</v>
      </c>
      <c r="I83" s="3">
        <v>204518149</v>
      </c>
      <c r="J83" s="3">
        <v>215562129</v>
      </c>
      <c r="K83" s="3">
        <v>227202486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-5142932</v>
      </c>
      <c r="J84" s="3">
        <v>-5420650</v>
      </c>
      <c r="K84" s="3">
        <v>-5713365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872354384</v>
      </c>
      <c r="C5" s="6">
        <v>858852363</v>
      </c>
      <c r="D5" s="23">
        <v>972422909</v>
      </c>
      <c r="E5" s="24">
        <v>1421961287</v>
      </c>
      <c r="F5" s="6">
        <v>1417161287</v>
      </c>
      <c r="G5" s="25">
        <v>1417161287</v>
      </c>
      <c r="H5" s="26">
        <v>1294948222</v>
      </c>
      <c r="I5" s="24">
        <v>1552050927</v>
      </c>
      <c r="J5" s="6">
        <v>1676215001</v>
      </c>
      <c r="K5" s="25">
        <v>1766730611</v>
      </c>
    </row>
    <row r="6" spans="1:11" ht="12.75">
      <c r="A6" s="22" t="s">
        <v>19</v>
      </c>
      <c r="B6" s="6">
        <v>2715149532</v>
      </c>
      <c r="C6" s="6">
        <v>2568692890</v>
      </c>
      <c r="D6" s="23">
        <v>2723608211</v>
      </c>
      <c r="E6" s="24">
        <v>3172284692</v>
      </c>
      <c r="F6" s="6">
        <v>3151081026</v>
      </c>
      <c r="G6" s="25">
        <v>3151081026</v>
      </c>
      <c r="H6" s="26">
        <v>2864289572</v>
      </c>
      <c r="I6" s="24">
        <v>3419055622</v>
      </c>
      <c r="J6" s="6">
        <v>3701009305</v>
      </c>
      <c r="K6" s="25">
        <v>3998936019</v>
      </c>
    </row>
    <row r="7" spans="1:11" ht="12.75">
      <c r="A7" s="22" t="s">
        <v>20</v>
      </c>
      <c r="B7" s="6">
        <v>154706454</v>
      </c>
      <c r="C7" s="6">
        <v>148011397</v>
      </c>
      <c r="D7" s="23">
        <v>126690312</v>
      </c>
      <c r="E7" s="24">
        <v>140961479</v>
      </c>
      <c r="F7" s="6">
        <v>140631103</v>
      </c>
      <c r="G7" s="25">
        <v>140631103</v>
      </c>
      <c r="H7" s="26">
        <v>98690424</v>
      </c>
      <c r="I7" s="24">
        <v>110024611</v>
      </c>
      <c r="J7" s="6">
        <v>114434120</v>
      </c>
      <c r="K7" s="25">
        <v>121294945</v>
      </c>
    </row>
    <row r="8" spans="1:11" ht="12.75">
      <c r="A8" s="22" t="s">
        <v>21</v>
      </c>
      <c r="B8" s="6">
        <v>1334131275</v>
      </c>
      <c r="C8" s="6">
        <v>1304827290</v>
      </c>
      <c r="D8" s="23">
        <v>888572426</v>
      </c>
      <c r="E8" s="24">
        <v>968322755</v>
      </c>
      <c r="F8" s="6">
        <v>1003381178</v>
      </c>
      <c r="G8" s="25">
        <v>1003381178</v>
      </c>
      <c r="H8" s="26">
        <v>921187160</v>
      </c>
      <c r="I8" s="24">
        <v>1136152437</v>
      </c>
      <c r="J8" s="6">
        <v>1222702130</v>
      </c>
      <c r="K8" s="25">
        <v>1352667358</v>
      </c>
    </row>
    <row r="9" spans="1:11" ht="12.75">
      <c r="A9" s="22" t="s">
        <v>22</v>
      </c>
      <c r="B9" s="6">
        <v>416242616</v>
      </c>
      <c r="C9" s="6">
        <v>397363160</v>
      </c>
      <c r="D9" s="23">
        <v>813702810</v>
      </c>
      <c r="E9" s="24">
        <v>848016351</v>
      </c>
      <c r="F9" s="6">
        <v>847244196</v>
      </c>
      <c r="G9" s="25">
        <v>847244196</v>
      </c>
      <c r="H9" s="26">
        <v>852686827</v>
      </c>
      <c r="I9" s="24">
        <v>925724867</v>
      </c>
      <c r="J9" s="6">
        <v>983949855</v>
      </c>
      <c r="K9" s="25">
        <v>1049188466</v>
      </c>
    </row>
    <row r="10" spans="1:11" ht="20.25">
      <c r="A10" s="27" t="s">
        <v>114</v>
      </c>
      <c r="B10" s="28">
        <f>SUM(B5:B9)</f>
        <v>5492584261</v>
      </c>
      <c r="C10" s="29">
        <f aca="true" t="shared" si="0" ref="C10:K10">SUM(C5:C9)</f>
        <v>5277747100</v>
      </c>
      <c r="D10" s="30">
        <f t="shared" si="0"/>
        <v>5524996668</v>
      </c>
      <c r="E10" s="28">
        <f t="shared" si="0"/>
        <v>6551546564</v>
      </c>
      <c r="F10" s="29">
        <f t="shared" si="0"/>
        <v>6559498790</v>
      </c>
      <c r="G10" s="31">
        <f t="shared" si="0"/>
        <v>6559498790</v>
      </c>
      <c r="H10" s="32">
        <f t="shared" si="0"/>
        <v>6031802205</v>
      </c>
      <c r="I10" s="28">
        <f t="shared" si="0"/>
        <v>7143008464</v>
      </c>
      <c r="J10" s="29">
        <f t="shared" si="0"/>
        <v>7698310411</v>
      </c>
      <c r="K10" s="31">
        <f t="shared" si="0"/>
        <v>8288817399</v>
      </c>
    </row>
    <row r="11" spans="1:11" ht="12.75">
      <c r="A11" s="22" t="s">
        <v>23</v>
      </c>
      <c r="B11" s="6">
        <v>1411211665</v>
      </c>
      <c r="C11" s="6">
        <v>1627383336</v>
      </c>
      <c r="D11" s="23">
        <v>1839251102</v>
      </c>
      <c r="E11" s="24">
        <v>1960956723</v>
      </c>
      <c r="F11" s="6">
        <v>2024166200</v>
      </c>
      <c r="G11" s="25">
        <v>2024166200</v>
      </c>
      <c r="H11" s="26">
        <v>2039428171</v>
      </c>
      <c r="I11" s="24">
        <v>2259758947</v>
      </c>
      <c r="J11" s="6">
        <v>2408443534</v>
      </c>
      <c r="K11" s="25">
        <v>2568606599</v>
      </c>
    </row>
    <row r="12" spans="1:11" ht="12.75">
      <c r="A12" s="22" t="s">
        <v>24</v>
      </c>
      <c r="B12" s="6">
        <v>53845309</v>
      </c>
      <c r="C12" s="6">
        <v>55482280</v>
      </c>
      <c r="D12" s="23">
        <v>59473022</v>
      </c>
      <c r="E12" s="24">
        <v>64185043</v>
      </c>
      <c r="F12" s="6">
        <v>64185043</v>
      </c>
      <c r="G12" s="25">
        <v>64185043</v>
      </c>
      <c r="H12" s="26">
        <v>62315521</v>
      </c>
      <c r="I12" s="24">
        <v>68485444</v>
      </c>
      <c r="J12" s="6">
        <v>73039720</v>
      </c>
      <c r="K12" s="25">
        <v>77896865</v>
      </c>
    </row>
    <row r="13" spans="1:11" ht="12.75">
      <c r="A13" s="22" t="s">
        <v>115</v>
      </c>
      <c r="B13" s="6">
        <v>857418573</v>
      </c>
      <c r="C13" s="6">
        <v>807458661</v>
      </c>
      <c r="D13" s="23">
        <v>992860249</v>
      </c>
      <c r="E13" s="24">
        <v>896425521</v>
      </c>
      <c r="F13" s="6">
        <v>896289758</v>
      </c>
      <c r="G13" s="25">
        <v>896289758</v>
      </c>
      <c r="H13" s="26">
        <v>1302322058</v>
      </c>
      <c r="I13" s="24">
        <v>918128117</v>
      </c>
      <c r="J13" s="6">
        <v>1013502876</v>
      </c>
      <c r="K13" s="25">
        <v>1120874672</v>
      </c>
    </row>
    <row r="14" spans="1:11" ht="12.75">
      <c r="A14" s="22" t="s">
        <v>25</v>
      </c>
      <c r="B14" s="6">
        <v>63334555</v>
      </c>
      <c r="C14" s="6">
        <v>49359424</v>
      </c>
      <c r="D14" s="23">
        <v>43959792</v>
      </c>
      <c r="E14" s="24">
        <v>59807900</v>
      </c>
      <c r="F14" s="6">
        <v>39012900</v>
      </c>
      <c r="G14" s="25">
        <v>39012900</v>
      </c>
      <c r="H14" s="26">
        <v>38467000</v>
      </c>
      <c r="I14" s="24">
        <v>41004000</v>
      </c>
      <c r="J14" s="6">
        <v>57004000</v>
      </c>
      <c r="K14" s="25">
        <v>73004000</v>
      </c>
    </row>
    <row r="15" spans="1:11" ht="12.75">
      <c r="A15" s="22" t="s">
        <v>26</v>
      </c>
      <c r="B15" s="6">
        <v>1426744459</v>
      </c>
      <c r="C15" s="6">
        <v>1558513807</v>
      </c>
      <c r="D15" s="23">
        <v>1636107278</v>
      </c>
      <c r="E15" s="24">
        <v>1786274001</v>
      </c>
      <c r="F15" s="6">
        <v>1716352898</v>
      </c>
      <c r="G15" s="25">
        <v>1716352898</v>
      </c>
      <c r="H15" s="26">
        <v>1715923763</v>
      </c>
      <c r="I15" s="24">
        <v>2010702001</v>
      </c>
      <c r="J15" s="6">
        <v>2171191909</v>
      </c>
      <c r="K15" s="25">
        <v>2294185674</v>
      </c>
    </row>
    <row r="16" spans="1:11" ht="12.75">
      <c r="A16" s="22" t="s">
        <v>21</v>
      </c>
      <c r="B16" s="6">
        <v>240921910</v>
      </c>
      <c r="C16" s="6">
        <v>43173384</v>
      </c>
      <c r="D16" s="23">
        <v>62470537</v>
      </c>
      <c r="E16" s="24">
        <v>95050634</v>
      </c>
      <c r="F16" s="6">
        <v>68880662</v>
      </c>
      <c r="G16" s="25">
        <v>68880662</v>
      </c>
      <c r="H16" s="26">
        <v>63262983</v>
      </c>
      <c r="I16" s="24">
        <v>48174691</v>
      </c>
      <c r="J16" s="6">
        <v>50394024</v>
      </c>
      <c r="K16" s="25">
        <v>52785901</v>
      </c>
    </row>
    <row r="17" spans="1:11" ht="12.75">
      <c r="A17" s="22" t="s">
        <v>27</v>
      </c>
      <c r="B17" s="6">
        <v>1464472123</v>
      </c>
      <c r="C17" s="6">
        <v>1446245973</v>
      </c>
      <c r="D17" s="23">
        <v>1471392581</v>
      </c>
      <c r="E17" s="24">
        <v>1683303177</v>
      </c>
      <c r="F17" s="6">
        <v>1746653603</v>
      </c>
      <c r="G17" s="25">
        <v>1746653603</v>
      </c>
      <c r="H17" s="26">
        <v>1647753294</v>
      </c>
      <c r="I17" s="24">
        <v>1795844634</v>
      </c>
      <c r="J17" s="6">
        <v>1922275790</v>
      </c>
      <c r="K17" s="25">
        <v>2098232858</v>
      </c>
    </row>
    <row r="18" spans="1:11" ht="12.75">
      <c r="A18" s="33" t="s">
        <v>28</v>
      </c>
      <c r="B18" s="34">
        <f>SUM(B11:B17)</f>
        <v>5517948594</v>
      </c>
      <c r="C18" s="35">
        <f aca="true" t="shared" si="1" ref="C18:K18">SUM(C11:C17)</f>
        <v>5587616865</v>
      </c>
      <c r="D18" s="36">
        <f t="shared" si="1"/>
        <v>6105514561</v>
      </c>
      <c r="E18" s="34">
        <f t="shared" si="1"/>
        <v>6546002999</v>
      </c>
      <c r="F18" s="35">
        <f t="shared" si="1"/>
        <v>6555541064</v>
      </c>
      <c r="G18" s="37">
        <f t="shared" si="1"/>
        <v>6555541064</v>
      </c>
      <c r="H18" s="38">
        <f t="shared" si="1"/>
        <v>6869472790</v>
      </c>
      <c r="I18" s="34">
        <f t="shared" si="1"/>
        <v>7142097834</v>
      </c>
      <c r="J18" s="35">
        <f t="shared" si="1"/>
        <v>7695851853</v>
      </c>
      <c r="K18" s="37">
        <f t="shared" si="1"/>
        <v>8285586569</v>
      </c>
    </row>
    <row r="19" spans="1:11" ht="12.75">
      <c r="A19" s="33" t="s">
        <v>29</v>
      </c>
      <c r="B19" s="39">
        <f>+B10-B18</f>
        <v>-25364333</v>
      </c>
      <c r="C19" s="40">
        <f aca="true" t="shared" si="2" ref="C19:K19">+C10-C18</f>
        <v>-309869765</v>
      </c>
      <c r="D19" s="41">
        <f t="shared" si="2"/>
        <v>-580517893</v>
      </c>
      <c r="E19" s="39">
        <f t="shared" si="2"/>
        <v>5543565</v>
      </c>
      <c r="F19" s="40">
        <f t="shared" si="2"/>
        <v>3957726</v>
      </c>
      <c r="G19" s="42">
        <f t="shared" si="2"/>
        <v>3957726</v>
      </c>
      <c r="H19" s="43">
        <f t="shared" si="2"/>
        <v>-837670585</v>
      </c>
      <c r="I19" s="39">
        <f t="shared" si="2"/>
        <v>910630</v>
      </c>
      <c r="J19" s="40">
        <f t="shared" si="2"/>
        <v>2458558</v>
      </c>
      <c r="K19" s="42">
        <f t="shared" si="2"/>
        <v>3230830</v>
      </c>
    </row>
    <row r="20" spans="1:11" ht="20.25">
      <c r="A20" s="44" t="s">
        <v>30</v>
      </c>
      <c r="B20" s="45">
        <v>670393964</v>
      </c>
      <c r="C20" s="46">
        <v>669780334</v>
      </c>
      <c r="D20" s="47">
        <v>930358544</v>
      </c>
      <c r="E20" s="45">
        <v>803900240</v>
      </c>
      <c r="F20" s="46">
        <v>1000322452</v>
      </c>
      <c r="G20" s="48">
        <v>1000322452</v>
      </c>
      <c r="H20" s="49">
        <v>997754179</v>
      </c>
      <c r="I20" s="45">
        <v>974549040</v>
      </c>
      <c r="J20" s="46">
        <v>1004297950</v>
      </c>
      <c r="K20" s="48">
        <v>1085230860</v>
      </c>
    </row>
    <row r="21" spans="1:11" ht="12.75">
      <c r="A21" s="22" t="s">
        <v>116</v>
      </c>
      <c r="B21" s="50">
        <v>0</v>
      </c>
      <c r="C21" s="51">
        <v>0</v>
      </c>
      <c r="D21" s="52">
        <v>3622726</v>
      </c>
      <c r="E21" s="50">
        <v>25000000</v>
      </c>
      <c r="F21" s="51">
        <v>0</v>
      </c>
      <c r="G21" s="53">
        <v>0</v>
      </c>
      <c r="H21" s="54">
        <v>279973220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645029631</v>
      </c>
      <c r="C22" s="57">
        <f aca="true" t="shared" si="3" ref="C22:K22">SUM(C19:C21)</f>
        <v>359910569</v>
      </c>
      <c r="D22" s="58">
        <f t="shared" si="3"/>
        <v>353463377</v>
      </c>
      <c r="E22" s="56">
        <f t="shared" si="3"/>
        <v>834443805</v>
      </c>
      <c r="F22" s="57">
        <f t="shared" si="3"/>
        <v>1004280178</v>
      </c>
      <c r="G22" s="59">
        <f t="shared" si="3"/>
        <v>1004280178</v>
      </c>
      <c r="H22" s="60">
        <f t="shared" si="3"/>
        <v>440056814</v>
      </c>
      <c r="I22" s="56">
        <f t="shared" si="3"/>
        <v>975459670</v>
      </c>
      <c r="J22" s="57">
        <f t="shared" si="3"/>
        <v>1006756508</v>
      </c>
      <c r="K22" s="59">
        <f t="shared" si="3"/>
        <v>1088461690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645029631</v>
      </c>
      <c r="C24" s="40">
        <f aca="true" t="shared" si="4" ref="C24:K24">SUM(C22:C23)</f>
        <v>359910569</v>
      </c>
      <c r="D24" s="41">
        <f t="shared" si="4"/>
        <v>353463377</v>
      </c>
      <c r="E24" s="39">
        <f t="shared" si="4"/>
        <v>834443805</v>
      </c>
      <c r="F24" s="40">
        <f t="shared" si="4"/>
        <v>1004280178</v>
      </c>
      <c r="G24" s="42">
        <f t="shared" si="4"/>
        <v>1004280178</v>
      </c>
      <c r="H24" s="43">
        <f t="shared" si="4"/>
        <v>440056814</v>
      </c>
      <c r="I24" s="39">
        <f t="shared" si="4"/>
        <v>975459670</v>
      </c>
      <c r="J24" s="40">
        <f t="shared" si="4"/>
        <v>1006756508</v>
      </c>
      <c r="K24" s="42">
        <f t="shared" si="4"/>
        <v>1088461690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1184088773</v>
      </c>
      <c r="C27" s="7">
        <v>1283955892</v>
      </c>
      <c r="D27" s="69">
        <v>115740118</v>
      </c>
      <c r="E27" s="70">
        <v>1778141990</v>
      </c>
      <c r="F27" s="7">
        <v>2096370376</v>
      </c>
      <c r="G27" s="71">
        <v>2096370376</v>
      </c>
      <c r="H27" s="72">
        <v>256550532</v>
      </c>
      <c r="I27" s="70">
        <v>1737412866</v>
      </c>
      <c r="J27" s="7">
        <v>1936159755</v>
      </c>
      <c r="K27" s="71">
        <v>2054858792</v>
      </c>
    </row>
    <row r="28" spans="1:11" ht="12.75">
      <c r="A28" s="73" t="s">
        <v>34</v>
      </c>
      <c r="B28" s="6">
        <v>673761720</v>
      </c>
      <c r="C28" s="6">
        <v>672954067</v>
      </c>
      <c r="D28" s="23">
        <v>81495</v>
      </c>
      <c r="E28" s="24">
        <v>725926990</v>
      </c>
      <c r="F28" s="6">
        <v>894391728</v>
      </c>
      <c r="G28" s="25">
        <v>894391728</v>
      </c>
      <c r="H28" s="26">
        <v>85862032</v>
      </c>
      <c r="I28" s="24">
        <v>1039831041</v>
      </c>
      <c r="J28" s="6">
        <v>1056808150</v>
      </c>
      <c r="K28" s="25">
        <v>1137992080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69000000</v>
      </c>
      <c r="F30" s="6">
        <v>0</v>
      </c>
      <c r="G30" s="25">
        <v>0</v>
      </c>
      <c r="H30" s="26">
        <v>0</v>
      </c>
      <c r="I30" s="24">
        <v>69581825</v>
      </c>
      <c r="J30" s="6">
        <v>189351605</v>
      </c>
      <c r="K30" s="25">
        <v>176866712</v>
      </c>
    </row>
    <row r="31" spans="1:11" ht="12.75">
      <c r="A31" s="22" t="s">
        <v>36</v>
      </c>
      <c r="B31" s="6">
        <v>510327053</v>
      </c>
      <c r="C31" s="6">
        <v>611001824</v>
      </c>
      <c r="D31" s="23">
        <v>0</v>
      </c>
      <c r="E31" s="24">
        <v>0</v>
      </c>
      <c r="F31" s="6">
        <v>1102712134</v>
      </c>
      <c r="G31" s="25">
        <v>1102712134</v>
      </c>
      <c r="H31" s="26">
        <v>163021486</v>
      </c>
      <c r="I31" s="24">
        <v>628000000</v>
      </c>
      <c r="J31" s="6">
        <v>690000000</v>
      </c>
      <c r="K31" s="25">
        <v>740000000</v>
      </c>
    </row>
    <row r="32" spans="1:11" ht="12.75">
      <c r="A32" s="33" t="s">
        <v>37</v>
      </c>
      <c r="B32" s="7">
        <f>SUM(B28:B31)</f>
        <v>1184088773</v>
      </c>
      <c r="C32" s="7">
        <f aca="true" t="shared" si="5" ref="C32:K32">SUM(C28:C31)</f>
        <v>1283955891</v>
      </c>
      <c r="D32" s="69">
        <f t="shared" si="5"/>
        <v>81495</v>
      </c>
      <c r="E32" s="70">
        <f t="shared" si="5"/>
        <v>794926990</v>
      </c>
      <c r="F32" s="7">
        <f t="shared" si="5"/>
        <v>1997103862</v>
      </c>
      <c r="G32" s="71">
        <f t="shared" si="5"/>
        <v>1997103862</v>
      </c>
      <c r="H32" s="72">
        <f t="shared" si="5"/>
        <v>248883518</v>
      </c>
      <c r="I32" s="70">
        <f t="shared" si="5"/>
        <v>1737412866</v>
      </c>
      <c r="J32" s="7">
        <f t="shared" si="5"/>
        <v>1936159755</v>
      </c>
      <c r="K32" s="71">
        <f t="shared" si="5"/>
        <v>2054858792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3665738322</v>
      </c>
      <c r="C35" s="6">
        <v>2995989615</v>
      </c>
      <c r="D35" s="23">
        <v>7209213950</v>
      </c>
      <c r="E35" s="24">
        <v>0</v>
      </c>
      <c r="F35" s="6">
        <v>0</v>
      </c>
      <c r="G35" s="25">
        <v>0</v>
      </c>
      <c r="H35" s="26">
        <v>104245064</v>
      </c>
      <c r="I35" s="24">
        <v>3463640863</v>
      </c>
      <c r="J35" s="6">
        <v>3814824051</v>
      </c>
      <c r="K35" s="25">
        <v>4233422345</v>
      </c>
    </row>
    <row r="36" spans="1:11" ht="12.75">
      <c r="A36" s="22" t="s">
        <v>40</v>
      </c>
      <c r="B36" s="6">
        <v>13633831746</v>
      </c>
      <c r="C36" s="6">
        <v>16267773808</v>
      </c>
      <c r="D36" s="23">
        <v>18805818518</v>
      </c>
      <c r="E36" s="24">
        <v>1778141990</v>
      </c>
      <c r="F36" s="6">
        <v>2096370376</v>
      </c>
      <c r="G36" s="25">
        <v>2096370376</v>
      </c>
      <c r="H36" s="26">
        <v>2059085468</v>
      </c>
      <c r="I36" s="24">
        <v>20818953887</v>
      </c>
      <c r="J36" s="6">
        <v>21862596037</v>
      </c>
      <c r="K36" s="25">
        <v>22869580160</v>
      </c>
    </row>
    <row r="37" spans="1:11" ht="12.75">
      <c r="A37" s="22" t="s">
        <v>41</v>
      </c>
      <c r="B37" s="6">
        <v>1588602305</v>
      </c>
      <c r="C37" s="6">
        <v>1309999921</v>
      </c>
      <c r="D37" s="23">
        <v>5614394829</v>
      </c>
      <c r="E37" s="24">
        <v>0</v>
      </c>
      <c r="F37" s="6">
        <v>0</v>
      </c>
      <c r="G37" s="25">
        <v>0</v>
      </c>
      <c r="H37" s="26">
        <v>582286620</v>
      </c>
      <c r="I37" s="24">
        <v>1716206030</v>
      </c>
      <c r="J37" s="6">
        <v>1824974549</v>
      </c>
      <c r="K37" s="25">
        <v>1966200503</v>
      </c>
    </row>
    <row r="38" spans="1:11" ht="12.75">
      <c r="A38" s="22" t="s">
        <v>42</v>
      </c>
      <c r="B38" s="6">
        <v>944139344</v>
      </c>
      <c r="C38" s="6">
        <v>915192030</v>
      </c>
      <c r="D38" s="23">
        <v>872357063</v>
      </c>
      <c r="E38" s="24">
        <v>0</v>
      </c>
      <c r="F38" s="6">
        <v>0</v>
      </c>
      <c r="G38" s="25">
        <v>0</v>
      </c>
      <c r="H38" s="26">
        <v>149158227</v>
      </c>
      <c r="I38" s="24">
        <v>825708257</v>
      </c>
      <c r="J38" s="6">
        <v>1029871359</v>
      </c>
      <c r="K38" s="25">
        <v>1206911434</v>
      </c>
    </row>
    <row r="39" spans="1:11" ht="12.75">
      <c r="A39" s="22" t="s">
        <v>43</v>
      </c>
      <c r="B39" s="6">
        <v>14766828419</v>
      </c>
      <c r="C39" s="6">
        <v>17038571472</v>
      </c>
      <c r="D39" s="23">
        <v>19174258843</v>
      </c>
      <c r="E39" s="24">
        <v>943698185</v>
      </c>
      <c r="F39" s="6">
        <v>1092090198</v>
      </c>
      <c r="G39" s="25">
        <v>1092090198</v>
      </c>
      <c r="H39" s="26">
        <v>1437256548</v>
      </c>
      <c r="I39" s="24">
        <v>21740680463</v>
      </c>
      <c r="J39" s="6">
        <v>22822574180</v>
      </c>
      <c r="K39" s="25">
        <v>23929890568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1394470917</v>
      </c>
      <c r="C42" s="6">
        <v>591523932</v>
      </c>
      <c r="D42" s="23">
        <v>-4774953185</v>
      </c>
      <c r="E42" s="24">
        <v>-5293321012</v>
      </c>
      <c r="F42" s="6">
        <v>-5243404840</v>
      </c>
      <c r="G42" s="25">
        <v>-5243404840</v>
      </c>
      <c r="H42" s="26">
        <v>-5147984268</v>
      </c>
      <c r="I42" s="24">
        <v>-5845236726</v>
      </c>
      <c r="J42" s="6">
        <v>-6273207154</v>
      </c>
      <c r="K42" s="25">
        <v>-6726436900</v>
      </c>
    </row>
    <row r="43" spans="1:11" ht="12.75">
      <c r="A43" s="22" t="s">
        <v>46</v>
      </c>
      <c r="B43" s="6">
        <v>-1169765594</v>
      </c>
      <c r="C43" s="6">
        <v>-1224613166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-49602476</v>
      </c>
      <c r="C44" s="6">
        <v>-50709030</v>
      </c>
      <c r="D44" s="23">
        <v>8279751</v>
      </c>
      <c r="E44" s="24">
        <v>-60851775</v>
      </c>
      <c r="F44" s="6">
        <v>0</v>
      </c>
      <c r="G44" s="25">
        <v>0</v>
      </c>
      <c r="H44" s="26">
        <v>5232063</v>
      </c>
      <c r="I44" s="24">
        <v>22285678</v>
      </c>
      <c r="J44" s="6">
        <v>-42879957</v>
      </c>
      <c r="K44" s="25">
        <v>-49341384</v>
      </c>
    </row>
    <row r="45" spans="1:11" ht="12.75">
      <c r="A45" s="33" t="s">
        <v>48</v>
      </c>
      <c r="B45" s="7">
        <v>2373900195</v>
      </c>
      <c r="C45" s="7">
        <v>1690101970</v>
      </c>
      <c r="D45" s="69">
        <v>-3079999454</v>
      </c>
      <c r="E45" s="70">
        <v>-5354172787</v>
      </c>
      <c r="F45" s="7">
        <v>-5243404840</v>
      </c>
      <c r="G45" s="71">
        <v>-5243404840</v>
      </c>
      <c r="H45" s="72">
        <v>-5142752205</v>
      </c>
      <c r="I45" s="70">
        <v>-4172648780</v>
      </c>
      <c r="J45" s="7">
        <v>-4516923266</v>
      </c>
      <c r="K45" s="71">
        <v>-4782005482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2373900195</v>
      </c>
      <c r="C48" s="6">
        <v>1690101970</v>
      </c>
      <c r="D48" s="23">
        <v>1822330372</v>
      </c>
      <c r="E48" s="24">
        <v>0</v>
      </c>
      <c r="F48" s="6">
        <v>0</v>
      </c>
      <c r="G48" s="25">
        <v>0</v>
      </c>
      <c r="H48" s="26">
        <v>-653863677</v>
      </c>
      <c r="I48" s="24">
        <v>1650302268</v>
      </c>
      <c r="J48" s="6">
        <v>1799163845</v>
      </c>
      <c r="K48" s="25">
        <v>1993772802</v>
      </c>
    </row>
    <row r="49" spans="1:11" ht="12.75">
      <c r="A49" s="22" t="s">
        <v>51</v>
      </c>
      <c r="B49" s="6">
        <f>+B75</f>
        <v>89407995.13471127</v>
      </c>
      <c r="C49" s="6">
        <f aca="true" t="shared" si="6" ref="C49:K49">+C75</f>
        <v>-322239827.7490201</v>
      </c>
      <c r="D49" s="23">
        <f t="shared" si="6"/>
        <v>5490648201</v>
      </c>
      <c r="E49" s="24">
        <f t="shared" si="6"/>
        <v>336094982</v>
      </c>
      <c r="F49" s="6">
        <f t="shared" si="6"/>
        <v>336094982</v>
      </c>
      <c r="G49" s="25">
        <f t="shared" si="6"/>
        <v>336094982</v>
      </c>
      <c r="H49" s="26">
        <f t="shared" si="6"/>
        <v>873698212</v>
      </c>
      <c r="I49" s="24">
        <f t="shared" si="6"/>
        <v>1689867957</v>
      </c>
      <c r="J49" s="6">
        <f t="shared" si="6"/>
        <v>1805696929</v>
      </c>
      <c r="K49" s="25">
        <f t="shared" si="6"/>
        <v>1903322728</v>
      </c>
    </row>
    <row r="50" spans="1:11" ht="12.75">
      <c r="A50" s="33" t="s">
        <v>52</v>
      </c>
      <c r="B50" s="7">
        <f>+B48-B49</f>
        <v>2284492199.8652887</v>
      </c>
      <c r="C50" s="7">
        <f aca="true" t="shared" si="7" ref="C50:K50">+C48-C49</f>
        <v>2012341797.74902</v>
      </c>
      <c r="D50" s="69">
        <f t="shared" si="7"/>
        <v>-3668317829</v>
      </c>
      <c r="E50" s="70">
        <f t="shared" si="7"/>
        <v>-336094982</v>
      </c>
      <c r="F50" s="7">
        <f t="shared" si="7"/>
        <v>-336094982</v>
      </c>
      <c r="G50" s="71">
        <f t="shared" si="7"/>
        <v>-336094982</v>
      </c>
      <c r="H50" s="72">
        <f t="shared" si="7"/>
        <v>-1527561889</v>
      </c>
      <c r="I50" s="70">
        <f t="shared" si="7"/>
        <v>-39565689</v>
      </c>
      <c r="J50" s="7">
        <f t="shared" si="7"/>
        <v>-6533084</v>
      </c>
      <c r="K50" s="71">
        <f t="shared" si="7"/>
        <v>90450074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13311710352</v>
      </c>
      <c r="C53" s="6">
        <v>16158236058</v>
      </c>
      <c r="D53" s="23">
        <v>15534094571</v>
      </c>
      <c r="E53" s="24">
        <v>1753141990</v>
      </c>
      <c r="F53" s="6">
        <v>2096370376</v>
      </c>
      <c r="G53" s="25">
        <v>2096370376</v>
      </c>
      <c r="H53" s="26">
        <v>640132414</v>
      </c>
      <c r="I53" s="24">
        <v>20685844782</v>
      </c>
      <c r="J53" s="6">
        <v>21716176022</v>
      </c>
      <c r="K53" s="25">
        <v>22708518143</v>
      </c>
    </row>
    <row r="54" spans="1:11" ht="12.75">
      <c r="A54" s="22" t="s">
        <v>55</v>
      </c>
      <c r="B54" s="6">
        <v>857418573</v>
      </c>
      <c r="C54" s="6">
        <v>807458661</v>
      </c>
      <c r="D54" s="23">
        <v>0</v>
      </c>
      <c r="E54" s="24">
        <v>896425521</v>
      </c>
      <c r="F54" s="6">
        <v>896289758</v>
      </c>
      <c r="G54" s="25">
        <v>896289758</v>
      </c>
      <c r="H54" s="26">
        <v>1300045873</v>
      </c>
      <c r="I54" s="24">
        <v>918128117</v>
      </c>
      <c r="J54" s="6">
        <v>1013502876</v>
      </c>
      <c r="K54" s="25">
        <v>1120874672</v>
      </c>
    </row>
    <row r="55" spans="1:11" ht="12.75">
      <c r="A55" s="22" t="s">
        <v>56</v>
      </c>
      <c r="B55" s="6">
        <v>0</v>
      </c>
      <c r="C55" s="6">
        <v>715870833</v>
      </c>
      <c r="D55" s="23">
        <v>0</v>
      </c>
      <c r="E55" s="24">
        <v>687013138</v>
      </c>
      <c r="F55" s="6">
        <v>731241169</v>
      </c>
      <c r="G55" s="25">
        <v>731241169</v>
      </c>
      <c r="H55" s="26">
        <v>44845099</v>
      </c>
      <c r="I55" s="24">
        <v>743462419</v>
      </c>
      <c r="J55" s="6">
        <v>798637420</v>
      </c>
      <c r="K55" s="25">
        <v>915715755</v>
      </c>
    </row>
    <row r="56" spans="1:11" ht="12.75">
      <c r="A56" s="22" t="s">
        <v>57</v>
      </c>
      <c r="B56" s="6">
        <v>344238201</v>
      </c>
      <c r="C56" s="6">
        <v>378998233</v>
      </c>
      <c r="D56" s="23">
        <v>355293561</v>
      </c>
      <c r="E56" s="24">
        <v>493601963</v>
      </c>
      <c r="F56" s="6">
        <v>398143475</v>
      </c>
      <c r="G56" s="25">
        <v>398143475</v>
      </c>
      <c r="H56" s="26">
        <v>387706926</v>
      </c>
      <c r="I56" s="24">
        <v>392583435</v>
      </c>
      <c r="J56" s="6">
        <v>431970572</v>
      </c>
      <c r="K56" s="25">
        <v>475303399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187499182</v>
      </c>
      <c r="C59" s="6">
        <v>0</v>
      </c>
      <c r="D59" s="23">
        <v>161852170</v>
      </c>
      <c r="E59" s="24">
        <v>416587276</v>
      </c>
      <c r="F59" s="6">
        <v>416587276</v>
      </c>
      <c r="G59" s="25">
        <v>416587276</v>
      </c>
      <c r="H59" s="26">
        <v>416587276</v>
      </c>
      <c r="I59" s="24">
        <v>444230591</v>
      </c>
      <c r="J59" s="6">
        <v>480021920</v>
      </c>
      <c r="K59" s="25">
        <v>515920138</v>
      </c>
    </row>
    <row r="60" spans="1:11" ht="12.75">
      <c r="A60" s="90" t="s">
        <v>60</v>
      </c>
      <c r="B60" s="6">
        <v>33739241</v>
      </c>
      <c r="C60" s="6">
        <v>98766076</v>
      </c>
      <c r="D60" s="23">
        <v>33089094</v>
      </c>
      <c r="E60" s="24">
        <v>180374581</v>
      </c>
      <c r="F60" s="6">
        <v>180374581</v>
      </c>
      <c r="G60" s="25">
        <v>180374581</v>
      </c>
      <c r="H60" s="26">
        <v>180374581</v>
      </c>
      <c r="I60" s="24">
        <v>197543172</v>
      </c>
      <c r="J60" s="6">
        <v>213346625</v>
      </c>
      <c r="K60" s="25">
        <v>224867343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2000</v>
      </c>
      <c r="C62" s="98">
        <v>1000</v>
      </c>
      <c r="D62" s="99">
        <v>1000</v>
      </c>
      <c r="E62" s="97">
        <v>4947</v>
      </c>
      <c r="F62" s="98">
        <v>4947</v>
      </c>
      <c r="G62" s="99">
        <v>4947</v>
      </c>
      <c r="H62" s="100">
        <v>4947</v>
      </c>
      <c r="I62" s="97">
        <v>3947</v>
      </c>
      <c r="J62" s="98">
        <v>2947</v>
      </c>
      <c r="K62" s="99">
        <v>1947</v>
      </c>
    </row>
    <row r="63" spans="1:11" ht="12.75">
      <c r="A63" s="96" t="s">
        <v>63</v>
      </c>
      <c r="B63" s="97">
        <v>26267</v>
      </c>
      <c r="C63" s="98">
        <v>19754</v>
      </c>
      <c r="D63" s="99">
        <v>19754</v>
      </c>
      <c r="E63" s="97">
        <v>43289</v>
      </c>
      <c r="F63" s="98">
        <v>43289</v>
      </c>
      <c r="G63" s="99">
        <v>43289</v>
      </c>
      <c r="H63" s="100">
        <v>43289</v>
      </c>
      <c r="I63" s="97">
        <v>39989</v>
      </c>
      <c r="J63" s="98">
        <v>37989</v>
      </c>
      <c r="K63" s="99">
        <v>35989</v>
      </c>
    </row>
    <row r="64" spans="1:11" ht="12.75">
      <c r="A64" s="96" t="s">
        <v>64</v>
      </c>
      <c r="B64" s="97">
        <v>40241</v>
      </c>
      <c r="C64" s="98">
        <v>39241</v>
      </c>
      <c r="D64" s="99">
        <v>39241</v>
      </c>
      <c r="E64" s="97">
        <v>36841</v>
      </c>
      <c r="F64" s="98">
        <v>36841</v>
      </c>
      <c r="G64" s="99">
        <v>36841</v>
      </c>
      <c r="H64" s="100">
        <v>36841</v>
      </c>
      <c r="I64" s="97">
        <v>48880</v>
      </c>
      <c r="J64" s="98">
        <v>48880</v>
      </c>
      <c r="K64" s="99">
        <v>48880</v>
      </c>
    </row>
    <row r="65" spans="1:11" ht="12.75">
      <c r="A65" s="96" t="s">
        <v>65</v>
      </c>
      <c r="B65" s="97">
        <v>1986</v>
      </c>
      <c r="C65" s="98">
        <v>1986</v>
      </c>
      <c r="D65" s="99">
        <v>1990</v>
      </c>
      <c r="E65" s="97">
        <v>1990</v>
      </c>
      <c r="F65" s="98">
        <v>1990</v>
      </c>
      <c r="G65" s="99">
        <v>1990</v>
      </c>
      <c r="H65" s="100">
        <v>1990</v>
      </c>
      <c r="I65" s="97">
        <v>40566</v>
      </c>
      <c r="J65" s="98">
        <v>40566</v>
      </c>
      <c r="K65" s="99">
        <v>40566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0.9100170823456305</v>
      </c>
      <c r="C70" s="5">
        <f aca="true" t="shared" si="8" ref="C70:K70">IF(ISERROR(C71/C72),0,(C71/C72))</f>
        <v>1.0577869595976341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120</v>
      </c>
      <c r="B71" s="2">
        <f>+B83</f>
        <v>3613755372</v>
      </c>
      <c r="C71" s="2">
        <f aca="true" t="shared" si="9" ref="C71:K71">+C83</f>
        <v>3992598812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121</v>
      </c>
      <c r="B72" s="2">
        <f>+B77</f>
        <v>3971085205</v>
      </c>
      <c r="C72" s="2">
        <f aca="true" t="shared" si="10" ref="C72:K72">+C77</f>
        <v>3774482920</v>
      </c>
      <c r="D72" s="2">
        <f t="shared" si="10"/>
        <v>4451934097</v>
      </c>
      <c r="E72" s="2">
        <f t="shared" si="10"/>
        <v>5387857267</v>
      </c>
      <c r="F72" s="2">
        <f t="shared" si="10"/>
        <v>5361081446</v>
      </c>
      <c r="G72" s="2">
        <f t="shared" si="10"/>
        <v>5361081446</v>
      </c>
      <c r="H72" s="2">
        <f t="shared" si="10"/>
        <v>4944831216</v>
      </c>
      <c r="I72" s="2">
        <f t="shared" si="10"/>
        <v>5837366683</v>
      </c>
      <c r="J72" s="2">
        <f t="shared" si="10"/>
        <v>6297011713</v>
      </c>
      <c r="K72" s="2">
        <f t="shared" si="10"/>
        <v>6747227875</v>
      </c>
    </row>
    <row r="73" spans="1:11" ht="12.75" hidden="1">
      <c r="A73" s="2" t="s">
        <v>122</v>
      </c>
      <c r="B73" s="2">
        <f>+B74</f>
        <v>2201697343.1666665</v>
      </c>
      <c r="C73" s="2">
        <f aca="true" t="shared" si="11" ref="C73:K73">+(C78+C80+C81+C82)-(B78+B80+B81+B82)</f>
        <v>-57507332</v>
      </c>
      <c r="D73" s="2">
        <f t="shared" si="11"/>
        <v>4076800862</v>
      </c>
      <c r="E73" s="2">
        <f t="shared" si="11"/>
        <v>-5344118995</v>
      </c>
      <c r="F73" s="2">
        <f>+(F78+F80+F81+F82)-(D78+D80+D81+D82)</f>
        <v>-5344118995</v>
      </c>
      <c r="G73" s="2">
        <f>+(G78+G80+G81+G82)-(D78+D80+D81+D82)</f>
        <v>-5344118995</v>
      </c>
      <c r="H73" s="2">
        <f>+(H78+H80+H81+H82)-(D78+D80+D81+D82)</f>
        <v>-4580066680</v>
      </c>
      <c r="I73" s="2">
        <f>+(I78+I80+I81+I82)-(E78+E80+E81+E82)</f>
        <v>1766270081</v>
      </c>
      <c r="J73" s="2">
        <f t="shared" si="11"/>
        <v>197614760</v>
      </c>
      <c r="K73" s="2">
        <f t="shared" si="11"/>
        <v>218811800</v>
      </c>
    </row>
    <row r="74" spans="1:11" ht="12.75" hidden="1">
      <c r="A74" s="2" t="s">
        <v>123</v>
      </c>
      <c r="B74" s="2">
        <f>+TREND(C74:E74)</f>
        <v>2201697343.1666665</v>
      </c>
      <c r="C74" s="2">
        <f>+C73</f>
        <v>-57507332</v>
      </c>
      <c r="D74" s="2">
        <f aca="true" t="shared" si="12" ref="D74:K74">+D73</f>
        <v>4076800862</v>
      </c>
      <c r="E74" s="2">
        <f t="shared" si="12"/>
        <v>-5344118995</v>
      </c>
      <c r="F74" s="2">
        <f t="shared" si="12"/>
        <v>-5344118995</v>
      </c>
      <c r="G74" s="2">
        <f t="shared" si="12"/>
        <v>-5344118995</v>
      </c>
      <c r="H74" s="2">
        <f t="shared" si="12"/>
        <v>-4580066680</v>
      </c>
      <c r="I74" s="2">
        <f t="shared" si="12"/>
        <v>1766270081</v>
      </c>
      <c r="J74" s="2">
        <f t="shared" si="12"/>
        <v>197614760</v>
      </c>
      <c r="K74" s="2">
        <f t="shared" si="12"/>
        <v>218811800</v>
      </c>
    </row>
    <row r="75" spans="1:11" ht="12.75" hidden="1">
      <c r="A75" s="2" t="s">
        <v>124</v>
      </c>
      <c r="B75" s="2">
        <f>+B84-(((B80+B81+B78)*B70)-B79)</f>
        <v>89407995.13471127</v>
      </c>
      <c r="C75" s="2">
        <f aca="true" t="shared" si="13" ref="C75:K75">+C84-(((C80+C81+C78)*C70)-C79)</f>
        <v>-322239827.7490201</v>
      </c>
      <c r="D75" s="2">
        <f t="shared" si="13"/>
        <v>5490648201</v>
      </c>
      <c r="E75" s="2">
        <f t="shared" si="13"/>
        <v>336094982</v>
      </c>
      <c r="F75" s="2">
        <f t="shared" si="13"/>
        <v>336094982</v>
      </c>
      <c r="G75" s="2">
        <f t="shared" si="13"/>
        <v>336094982</v>
      </c>
      <c r="H75" s="2">
        <f t="shared" si="13"/>
        <v>873698212</v>
      </c>
      <c r="I75" s="2">
        <f t="shared" si="13"/>
        <v>1689867957</v>
      </c>
      <c r="J75" s="2">
        <f t="shared" si="13"/>
        <v>1805696929</v>
      </c>
      <c r="K75" s="2">
        <f t="shared" si="13"/>
        <v>1903322728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3971085205</v>
      </c>
      <c r="C77" s="3">
        <v>3774482920</v>
      </c>
      <c r="D77" s="3">
        <v>4451934097</v>
      </c>
      <c r="E77" s="3">
        <v>5387857267</v>
      </c>
      <c r="F77" s="3">
        <v>5361081446</v>
      </c>
      <c r="G77" s="3">
        <v>5361081446</v>
      </c>
      <c r="H77" s="3">
        <v>4944831216</v>
      </c>
      <c r="I77" s="3">
        <v>5837366683</v>
      </c>
      <c r="J77" s="3">
        <v>6297011713</v>
      </c>
      <c r="K77" s="3">
        <v>6747227875</v>
      </c>
    </row>
    <row r="78" spans="1:11" ht="13.5" hidden="1">
      <c r="A78" s="1" t="s">
        <v>67</v>
      </c>
      <c r="B78" s="3">
        <v>69017614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490958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1292355453</v>
      </c>
      <c r="C79" s="3">
        <v>1018312767</v>
      </c>
      <c r="D79" s="3">
        <v>5278432585</v>
      </c>
      <c r="E79" s="3">
        <v>0</v>
      </c>
      <c r="F79" s="3">
        <v>0</v>
      </c>
      <c r="G79" s="3">
        <v>0</v>
      </c>
      <c r="H79" s="3">
        <v>537779557</v>
      </c>
      <c r="I79" s="3">
        <v>1335430208</v>
      </c>
      <c r="J79" s="3">
        <v>1417861547</v>
      </c>
      <c r="K79" s="3">
        <v>1516202771</v>
      </c>
    </row>
    <row r="80" spans="1:11" ht="13.5" hidden="1">
      <c r="A80" s="1" t="s">
        <v>69</v>
      </c>
      <c r="B80" s="3">
        <v>448053489</v>
      </c>
      <c r="C80" s="3">
        <v>456548288</v>
      </c>
      <c r="D80" s="3">
        <v>758703697</v>
      </c>
      <c r="E80" s="3">
        <v>0</v>
      </c>
      <c r="F80" s="3">
        <v>0</v>
      </c>
      <c r="G80" s="3">
        <v>0</v>
      </c>
      <c r="H80" s="3">
        <v>165687493</v>
      </c>
      <c r="I80" s="3">
        <v>798270081</v>
      </c>
      <c r="J80" s="3">
        <v>899084841</v>
      </c>
      <c r="K80" s="3">
        <v>1011416641</v>
      </c>
    </row>
    <row r="81" spans="1:11" ht="13.5" hidden="1">
      <c r="A81" s="1" t="s">
        <v>70</v>
      </c>
      <c r="B81" s="3">
        <v>804824366</v>
      </c>
      <c r="C81" s="3">
        <v>810769845</v>
      </c>
      <c r="D81" s="3">
        <v>4585413069</v>
      </c>
      <c r="E81" s="3">
        <v>0</v>
      </c>
      <c r="F81" s="3">
        <v>0</v>
      </c>
      <c r="G81" s="3">
        <v>0</v>
      </c>
      <c r="H81" s="3">
        <v>597876093</v>
      </c>
      <c r="I81" s="3">
        <v>968000000</v>
      </c>
      <c r="J81" s="3">
        <v>1064800000</v>
      </c>
      <c r="K81" s="3">
        <v>1171280000</v>
      </c>
    </row>
    <row r="82" spans="1:11" ht="13.5" hidden="1">
      <c r="A82" s="1" t="s">
        <v>71</v>
      </c>
      <c r="B82" s="3">
        <v>2929996</v>
      </c>
      <c r="C82" s="3">
        <v>0</v>
      </c>
      <c r="D82" s="3">
        <v>2229</v>
      </c>
      <c r="E82" s="3">
        <v>0</v>
      </c>
      <c r="F82" s="3">
        <v>0</v>
      </c>
      <c r="G82" s="3">
        <v>0</v>
      </c>
      <c r="H82" s="3">
        <v>-2229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3613755372</v>
      </c>
      <c r="C83" s="3">
        <v>3992598812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212215616</v>
      </c>
      <c r="E84" s="3">
        <v>336094982</v>
      </c>
      <c r="F84" s="3">
        <v>336094982</v>
      </c>
      <c r="G84" s="3">
        <v>336094982</v>
      </c>
      <c r="H84" s="3">
        <v>335918655</v>
      </c>
      <c r="I84" s="3">
        <v>354437749</v>
      </c>
      <c r="J84" s="3">
        <v>387835382</v>
      </c>
      <c r="K84" s="3">
        <v>387119957</v>
      </c>
    </row>
    <row r="85" spans="1:11" ht="13.5" hidden="1">
      <c r="A85" s="1" t="s">
        <v>74</v>
      </c>
      <c r="B85" s="3">
        <v>0</v>
      </c>
      <c r="C85" s="3">
        <v>0</v>
      </c>
      <c r="D85" s="3">
        <v>1305432800</v>
      </c>
      <c r="E85" s="3">
        <v>1714205352</v>
      </c>
      <c r="F85" s="3">
        <v>1714205352</v>
      </c>
      <c r="G85" s="3">
        <v>1714205352</v>
      </c>
      <c r="H85" s="3">
        <v>1714205352</v>
      </c>
      <c r="I85" s="3">
        <v>1885625887</v>
      </c>
      <c r="J85" s="3">
        <v>2074188476</v>
      </c>
      <c r="K85" s="3">
        <v>2281607324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3308521</v>
      </c>
      <c r="C5" s="6">
        <v>4355473</v>
      </c>
      <c r="D5" s="23">
        <v>-289403</v>
      </c>
      <c r="E5" s="24">
        <v>7500000</v>
      </c>
      <c r="F5" s="6">
        <v>7500000</v>
      </c>
      <c r="G5" s="25">
        <v>7500000</v>
      </c>
      <c r="H5" s="26">
        <v>5563061</v>
      </c>
      <c r="I5" s="24">
        <v>6408948</v>
      </c>
      <c r="J5" s="6">
        <v>6755032</v>
      </c>
      <c r="K5" s="25">
        <v>7119803</v>
      </c>
    </row>
    <row r="6" spans="1:11" ht="12.75">
      <c r="A6" s="22" t="s">
        <v>19</v>
      </c>
      <c r="B6" s="6">
        <v>597108</v>
      </c>
      <c r="C6" s="6">
        <v>0</v>
      </c>
      <c r="D6" s="23">
        <v>-356784</v>
      </c>
      <c r="E6" s="24">
        <v>900000</v>
      </c>
      <c r="F6" s="6">
        <v>900000</v>
      </c>
      <c r="G6" s="25">
        <v>900000</v>
      </c>
      <c r="H6" s="26">
        <v>906873</v>
      </c>
      <c r="I6" s="24">
        <v>4281614</v>
      </c>
      <c r="J6" s="6">
        <v>4512821</v>
      </c>
      <c r="K6" s="25">
        <v>4693228</v>
      </c>
    </row>
    <row r="7" spans="1:11" ht="12.75">
      <c r="A7" s="22" t="s">
        <v>20</v>
      </c>
      <c r="B7" s="6">
        <v>2694006</v>
      </c>
      <c r="C7" s="6">
        <v>2398465</v>
      </c>
      <c r="D7" s="23">
        <v>196105</v>
      </c>
      <c r="E7" s="24">
        <v>1000000</v>
      </c>
      <c r="F7" s="6">
        <v>0</v>
      </c>
      <c r="G7" s="25">
        <v>0</v>
      </c>
      <c r="H7" s="26">
        <v>3619252</v>
      </c>
      <c r="I7" s="24">
        <v>9500000</v>
      </c>
      <c r="J7" s="6">
        <v>32832000</v>
      </c>
      <c r="K7" s="25">
        <v>5832000</v>
      </c>
    </row>
    <row r="8" spans="1:11" ht="12.75">
      <c r="A8" s="22" t="s">
        <v>21</v>
      </c>
      <c r="B8" s="6">
        <v>171128852</v>
      </c>
      <c r="C8" s="6">
        <v>145276000</v>
      </c>
      <c r="D8" s="23">
        <v>9354525</v>
      </c>
      <c r="E8" s="24">
        <v>154899000</v>
      </c>
      <c r="F8" s="6">
        <v>162374500</v>
      </c>
      <c r="G8" s="25">
        <v>162374500</v>
      </c>
      <c r="H8" s="26">
        <v>163850807</v>
      </c>
      <c r="I8" s="24">
        <v>164326000</v>
      </c>
      <c r="J8" s="6">
        <v>170928000</v>
      </c>
      <c r="K8" s="25">
        <v>180996000</v>
      </c>
    </row>
    <row r="9" spans="1:11" ht="12.75">
      <c r="A9" s="22" t="s">
        <v>22</v>
      </c>
      <c r="B9" s="6">
        <v>6595429</v>
      </c>
      <c r="C9" s="6">
        <v>11205569</v>
      </c>
      <c r="D9" s="23">
        <v>8314717</v>
      </c>
      <c r="E9" s="24">
        <v>19788253</v>
      </c>
      <c r="F9" s="6">
        <v>18433290</v>
      </c>
      <c r="G9" s="25">
        <v>18433290</v>
      </c>
      <c r="H9" s="26">
        <v>6786069</v>
      </c>
      <c r="I9" s="24">
        <v>29286056</v>
      </c>
      <c r="J9" s="6">
        <v>30867793</v>
      </c>
      <c r="K9" s="25">
        <v>32178062</v>
      </c>
    </row>
    <row r="10" spans="1:11" ht="20.25">
      <c r="A10" s="27" t="s">
        <v>114</v>
      </c>
      <c r="B10" s="28">
        <f>SUM(B5:B9)</f>
        <v>184323916</v>
      </c>
      <c r="C10" s="29">
        <f aca="true" t="shared" si="0" ref="C10:K10">SUM(C5:C9)</f>
        <v>163235507</v>
      </c>
      <c r="D10" s="30">
        <f t="shared" si="0"/>
        <v>17219160</v>
      </c>
      <c r="E10" s="28">
        <f t="shared" si="0"/>
        <v>184087253</v>
      </c>
      <c r="F10" s="29">
        <f t="shared" si="0"/>
        <v>189207790</v>
      </c>
      <c r="G10" s="31">
        <f t="shared" si="0"/>
        <v>189207790</v>
      </c>
      <c r="H10" s="32">
        <f t="shared" si="0"/>
        <v>180726062</v>
      </c>
      <c r="I10" s="28">
        <f t="shared" si="0"/>
        <v>213802618</v>
      </c>
      <c r="J10" s="29">
        <f t="shared" si="0"/>
        <v>245895646</v>
      </c>
      <c r="K10" s="31">
        <f t="shared" si="0"/>
        <v>230819093</v>
      </c>
    </row>
    <row r="11" spans="1:11" ht="12.75">
      <c r="A11" s="22" t="s">
        <v>23</v>
      </c>
      <c r="B11" s="6">
        <v>89929183</v>
      </c>
      <c r="C11" s="6">
        <v>100578046</v>
      </c>
      <c r="D11" s="23">
        <v>18272730</v>
      </c>
      <c r="E11" s="24">
        <v>116361071</v>
      </c>
      <c r="F11" s="6">
        <v>116581071</v>
      </c>
      <c r="G11" s="25">
        <v>116581071</v>
      </c>
      <c r="H11" s="26">
        <v>110028731</v>
      </c>
      <c r="I11" s="24">
        <v>126377116</v>
      </c>
      <c r="J11" s="6">
        <v>172352556</v>
      </c>
      <c r="K11" s="25">
        <v>154135347</v>
      </c>
    </row>
    <row r="12" spans="1:11" ht="12.75">
      <c r="A12" s="22" t="s">
        <v>24</v>
      </c>
      <c r="B12" s="6">
        <v>13799582</v>
      </c>
      <c r="C12" s="6">
        <v>14452207</v>
      </c>
      <c r="D12" s="23">
        <v>211355</v>
      </c>
      <c r="E12" s="24">
        <v>16738237</v>
      </c>
      <c r="F12" s="6">
        <v>16738237</v>
      </c>
      <c r="G12" s="25">
        <v>16738237</v>
      </c>
      <c r="H12" s="26">
        <v>16564478</v>
      </c>
      <c r="I12" s="24">
        <v>17237676</v>
      </c>
      <c r="J12" s="6">
        <v>18554305</v>
      </c>
      <c r="K12" s="25">
        <v>20045353</v>
      </c>
    </row>
    <row r="13" spans="1:11" ht="12.75">
      <c r="A13" s="22" t="s">
        <v>115</v>
      </c>
      <c r="B13" s="6">
        <v>30619815</v>
      </c>
      <c r="C13" s="6">
        <v>24287314</v>
      </c>
      <c r="D13" s="23">
        <v>21021383</v>
      </c>
      <c r="E13" s="24">
        <v>23646182</v>
      </c>
      <c r="F13" s="6">
        <v>23646182</v>
      </c>
      <c r="G13" s="25">
        <v>23646182</v>
      </c>
      <c r="H13" s="26">
        <v>27514196</v>
      </c>
      <c r="I13" s="24">
        <v>25650430</v>
      </c>
      <c r="J13" s="6">
        <v>25568702</v>
      </c>
      <c r="K13" s="25">
        <v>24912111</v>
      </c>
    </row>
    <row r="14" spans="1:11" ht="12.75">
      <c r="A14" s="22" t="s">
        <v>25</v>
      </c>
      <c r="B14" s="6">
        <v>509567</v>
      </c>
      <c r="C14" s="6">
        <v>540746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1254764</v>
      </c>
      <c r="C15" s="6">
        <v>2044158</v>
      </c>
      <c r="D15" s="23">
        <v>-287596</v>
      </c>
      <c r="E15" s="24">
        <v>7436117</v>
      </c>
      <c r="F15" s="6">
        <v>10031145</v>
      </c>
      <c r="G15" s="25">
        <v>10031145</v>
      </c>
      <c r="H15" s="26">
        <v>5531985</v>
      </c>
      <c r="I15" s="24">
        <v>3726668</v>
      </c>
      <c r="J15" s="6">
        <v>4484139</v>
      </c>
      <c r="K15" s="25">
        <v>4141639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4178478</v>
      </c>
      <c r="J16" s="6">
        <v>4404115</v>
      </c>
      <c r="K16" s="25">
        <v>4641938</v>
      </c>
    </row>
    <row r="17" spans="1:11" ht="12.75">
      <c r="A17" s="22" t="s">
        <v>27</v>
      </c>
      <c r="B17" s="6">
        <v>45274278</v>
      </c>
      <c r="C17" s="6">
        <v>65378295</v>
      </c>
      <c r="D17" s="23">
        <v>88158916</v>
      </c>
      <c r="E17" s="24">
        <v>44168071</v>
      </c>
      <c r="F17" s="6">
        <v>58726394</v>
      </c>
      <c r="G17" s="25">
        <v>58726394</v>
      </c>
      <c r="H17" s="26">
        <v>56535614</v>
      </c>
      <c r="I17" s="24">
        <v>35040080</v>
      </c>
      <c r="J17" s="6">
        <v>43898177</v>
      </c>
      <c r="K17" s="25">
        <v>45111250</v>
      </c>
    </row>
    <row r="18" spans="1:11" ht="12.75">
      <c r="A18" s="33" t="s">
        <v>28</v>
      </c>
      <c r="B18" s="34">
        <f>SUM(B11:B17)</f>
        <v>181387189</v>
      </c>
      <c r="C18" s="35">
        <f aca="true" t="shared" si="1" ref="C18:K18">SUM(C11:C17)</f>
        <v>207280766</v>
      </c>
      <c r="D18" s="36">
        <f t="shared" si="1"/>
        <v>127376788</v>
      </c>
      <c r="E18" s="34">
        <f t="shared" si="1"/>
        <v>208349678</v>
      </c>
      <c r="F18" s="35">
        <f t="shared" si="1"/>
        <v>225723029</v>
      </c>
      <c r="G18" s="37">
        <f t="shared" si="1"/>
        <v>225723029</v>
      </c>
      <c r="H18" s="38">
        <f t="shared" si="1"/>
        <v>216175004</v>
      </c>
      <c r="I18" s="34">
        <f t="shared" si="1"/>
        <v>212210448</v>
      </c>
      <c r="J18" s="35">
        <f t="shared" si="1"/>
        <v>269261994</v>
      </c>
      <c r="K18" s="37">
        <f t="shared" si="1"/>
        <v>252987638</v>
      </c>
    </row>
    <row r="19" spans="1:11" ht="12.75">
      <c r="A19" s="33" t="s">
        <v>29</v>
      </c>
      <c r="B19" s="39">
        <f>+B10-B18</f>
        <v>2936727</v>
      </c>
      <c r="C19" s="40">
        <f aca="true" t="shared" si="2" ref="C19:K19">+C10-C18</f>
        <v>-44045259</v>
      </c>
      <c r="D19" s="41">
        <f t="shared" si="2"/>
        <v>-110157628</v>
      </c>
      <c r="E19" s="39">
        <f t="shared" si="2"/>
        <v>-24262425</v>
      </c>
      <c r="F19" s="40">
        <f t="shared" si="2"/>
        <v>-36515239</v>
      </c>
      <c r="G19" s="42">
        <f t="shared" si="2"/>
        <v>-36515239</v>
      </c>
      <c r="H19" s="43">
        <f t="shared" si="2"/>
        <v>-35448942</v>
      </c>
      <c r="I19" s="39">
        <f t="shared" si="2"/>
        <v>1592170</v>
      </c>
      <c r="J19" s="40">
        <f t="shared" si="2"/>
        <v>-23366348</v>
      </c>
      <c r="K19" s="42">
        <f t="shared" si="2"/>
        <v>-22168545</v>
      </c>
    </row>
    <row r="20" spans="1:11" ht="20.25">
      <c r="A20" s="44" t="s">
        <v>30</v>
      </c>
      <c r="B20" s="45">
        <v>43362000</v>
      </c>
      <c r="C20" s="46">
        <v>59699881</v>
      </c>
      <c r="D20" s="47">
        <v>36817035</v>
      </c>
      <c r="E20" s="45">
        <v>55962000</v>
      </c>
      <c r="F20" s="46">
        <v>51170000</v>
      </c>
      <c r="G20" s="48">
        <v>51170000</v>
      </c>
      <c r="H20" s="49">
        <v>57015881</v>
      </c>
      <c r="I20" s="45">
        <v>55053000</v>
      </c>
      <c r="J20" s="46">
        <v>54915000</v>
      </c>
      <c r="K20" s="48">
        <v>58744000</v>
      </c>
    </row>
    <row r="21" spans="1:11" ht="12.75">
      <c r="A21" s="22" t="s">
        <v>116</v>
      </c>
      <c r="B21" s="50">
        <v>0</v>
      </c>
      <c r="C21" s="51">
        <v>0</v>
      </c>
      <c r="D21" s="52">
        <v>8681183</v>
      </c>
      <c r="E21" s="50">
        <v>0</v>
      </c>
      <c r="F21" s="51">
        <v>700000</v>
      </c>
      <c r="G21" s="53">
        <v>700000</v>
      </c>
      <c r="H21" s="54">
        <v>-2663797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46298727</v>
      </c>
      <c r="C22" s="57">
        <f aca="true" t="shared" si="3" ref="C22:K22">SUM(C19:C21)</f>
        <v>15654622</v>
      </c>
      <c r="D22" s="58">
        <f t="shared" si="3"/>
        <v>-64659410</v>
      </c>
      <c r="E22" s="56">
        <f t="shared" si="3"/>
        <v>31699575</v>
      </c>
      <c r="F22" s="57">
        <f t="shared" si="3"/>
        <v>15354761</v>
      </c>
      <c r="G22" s="59">
        <f t="shared" si="3"/>
        <v>15354761</v>
      </c>
      <c r="H22" s="60">
        <f t="shared" si="3"/>
        <v>18903142</v>
      </c>
      <c r="I22" s="56">
        <f t="shared" si="3"/>
        <v>56645170</v>
      </c>
      <c r="J22" s="57">
        <f t="shared" si="3"/>
        <v>31548652</v>
      </c>
      <c r="K22" s="59">
        <f t="shared" si="3"/>
        <v>36575455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46298727</v>
      </c>
      <c r="C24" s="40">
        <f aca="true" t="shared" si="4" ref="C24:K24">SUM(C22:C23)</f>
        <v>15654622</v>
      </c>
      <c r="D24" s="41">
        <f t="shared" si="4"/>
        <v>-64659410</v>
      </c>
      <c r="E24" s="39">
        <f t="shared" si="4"/>
        <v>31699575</v>
      </c>
      <c r="F24" s="40">
        <f t="shared" si="4"/>
        <v>15354761</v>
      </c>
      <c r="G24" s="42">
        <f t="shared" si="4"/>
        <v>15354761</v>
      </c>
      <c r="H24" s="43">
        <f t="shared" si="4"/>
        <v>18903142</v>
      </c>
      <c r="I24" s="39">
        <f t="shared" si="4"/>
        <v>56645170</v>
      </c>
      <c r="J24" s="40">
        <f t="shared" si="4"/>
        <v>31548652</v>
      </c>
      <c r="K24" s="42">
        <f t="shared" si="4"/>
        <v>36575455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88800705</v>
      </c>
      <c r="C27" s="7">
        <v>67547818</v>
      </c>
      <c r="D27" s="69">
        <v>-130193760</v>
      </c>
      <c r="E27" s="70">
        <v>55946209</v>
      </c>
      <c r="F27" s="7">
        <v>50639024</v>
      </c>
      <c r="G27" s="71">
        <v>50639024</v>
      </c>
      <c r="H27" s="72">
        <v>585406903</v>
      </c>
      <c r="I27" s="70">
        <v>53402000</v>
      </c>
      <c r="J27" s="7">
        <v>57396750</v>
      </c>
      <c r="K27" s="71">
        <v>56313200</v>
      </c>
    </row>
    <row r="28" spans="1:11" ht="12.75">
      <c r="A28" s="73" t="s">
        <v>34</v>
      </c>
      <c r="B28" s="6">
        <v>88800705</v>
      </c>
      <c r="C28" s="6">
        <v>66948293</v>
      </c>
      <c r="D28" s="23">
        <v>-131923296</v>
      </c>
      <c r="E28" s="24">
        <v>55946209</v>
      </c>
      <c r="F28" s="6">
        <v>48639024</v>
      </c>
      <c r="G28" s="25">
        <v>48639024</v>
      </c>
      <c r="H28" s="26">
        <v>557674146</v>
      </c>
      <c r="I28" s="24">
        <v>52902000</v>
      </c>
      <c r="J28" s="6">
        <v>57396750</v>
      </c>
      <c r="K28" s="25">
        <v>56313200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599525</v>
      </c>
      <c r="D31" s="23">
        <v>1729536</v>
      </c>
      <c r="E31" s="24">
        <v>0</v>
      </c>
      <c r="F31" s="6">
        <v>2000000</v>
      </c>
      <c r="G31" s="25">
        <v>2000000</v>
      </c>
      <c r="H31" s="26">
        <v>27531689</v>
      </c>
      <c r="I31" s="24">
        <v>500000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88800705</v>
      </c>
      <c r="C32" s="7">
        <f aca="true" t="shared" si="5" ref="C32:K32">SUM(C28:C31)</f>
        <v>67547818</v>
      </c>
      <c r="D32" s="69">
        <f t="shared" si="5"/>
        <v>-130193760</v>
      </c>
      <c r="E32" s="70">
        <f t="shared" si="5"/>
        <v>55946209</v>
      </c>
      <c r="F32" s="7">
        <f t="shared" si="5"/>
        <v>50639024</v>
      </c>
      <c r="G32" s="71">
        <f t="shared" si="5"/>
        <v>50639024</v>
      </c>
      <c r="H32" s="72">
        <f t="shared" si="5"/>
        <v>585205835</v>
      </c>
      <c r="I32" s="70">
        <f t="shared" si="5"/>
        <v>53402000</v>
      </c>
      <c r="J32" s="7">
        <f t="shared" si="5"/>
        <v>57396750</v>
      </c>
      <c r="K32" s="71">
        <f t="shared" si="5"/>
        <v>56313200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65221898</v>
      </c>
      <c r="C35" s="6">
        <v>69533817</v>
      </c>
      <c r="D35" s="23">
        <v>-27366213</v>
      </c>
      <c r="E35" s="24">
        <v>0</v>
      </c>
      <c r="F35" s="6">
        <v>86489291</v>
      </c>
      <c r="G35" s="25">
        <v>86489291</v>
      </c>
      <c r="H35" s="26">
        <v>64792667</v>
      </c>
      <c r="I35" s="24">
        <v>124248890</v>
      </c>
      <c r="J35" s="6">
        <v>637768956</v>
      </c>
      <c r="K35" s="25">
        <v>897012898</v>
      </c>
    </row>
    <row r="36" spans="1:11" ht="12.75">
      <c r="A36" s="22" t="s">
        <v>40</v>
      </c>
      <c r="B36" s="6">
        <v>567961018</v>
      </c>
      <c r="C36" s="6">
        <v>514562940</v>
      </c>
      <c r="D36" s="23">
        <v>-130193760</v>
      </c>
      <c r="E36" s="24">
        <v>55946209</v>
      </c>
      <c r="F36" s="6">
        <v>120400225</v>
      </c>
      <c r="G36" s="25">
        <v>120400225</v>
      </c>
      <c r="H36" s="26">
        <v>594218873</v>
      </c>
      <c r="I36" s="24">
        <v>542882181</v>
      </c>
      <c r="J36" s="6">
        <v>546730736</v>
      </c>
      <c r="K36" s="25">
        <v>550888225</v>
      </c>
    </row>
    <row r="37" spans="1:11" ht="12.75">
      <c r="A37" s="22" t="s">
        <v>41</v>
      </c>
      <c r="B37" s="6">
        <v>33681172</v>
      </c>
      <c r="C37" s="6">
        <v>33174183</v>
      </c>
      <c r="D37" s="23">
        <v>-40565498</v>
      </c>
      <c r="E37" s="24">
        <v>0</v>
      </c>
      <c r="F37" s="6">
        <v>35621846</v>
      </c>
      <c r="G37" s="25">
        <v>35621846</v>
      </c>
      <c r="H37" s="26">
        <v>8717729</v>
      </c>
      <c r="I37" s="24">
        <v>20271556</v>
      </c>
      <c r="J37" s="6">
        <v>30711565</v>
      </c>
      <c r="K37" s="25">
        <v>24136315</v>
      </c>
    </row>
    <row r="38" spans="1:11" ht="12.75">
      <c r="A38" s="22" t="s">
        <v>42</v>
      </c>
      <c r="B38" s="6">
        <v>11842874</v>
      </c>
      <c r="C38" s="6">
        <v>4515330</v>
      </c>
      <c r="D38" s="23">
        <v>1551354</v>
      </c>
      <c r="E38" s="24">
        <v>0</v>
      </c>
      <c r="F38" s="6">
        <v>4638656</v>
      </c>
      <c r="G38" s="25">
        <v>4638656</v>
      </c>
      <c r="H38" s="26">
        <v>7755748</v>
      </c>
      <c r="I38" s="24">
        <v>4638656</v>
      </c>
      <c r="J38" s="6">
        <v>4889143</v>
      </c>
      <c r="K38" s="25">
        <v>5153157</v>
      </c>
    </row>
    <row r="39" spans="1:11" ht="12.75">
      <c r="A39" s="22" t="s">
        <v>43</v>
      </c>
      <c r="B39" s="6">
        <v>587658870</v>
      </c>
      <c r="C39" s="6">
        <v>546407244</v>
      </c>
      <c r="D39" s="23">
        <v>-53886419</v>
      </c>
      <c r="E39" s="24">
        <v>24246634</v>
      </c>
      <c r="F39" s="6">
        <v>151274253</v>
      </c>
      <c r="G39" s="25">
        <v>151274253</v>
      </c>
      <c r="H39" s="26">
        <v>623634921</v>
      </c>
      <c r="I39" s="24">
        <v>585575689</v>
      </c>
      <c r="J39" s="6">
        <v>1117350332</v>
      </c>
      <c r="K39" s="25">
        <v>1382036196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65910785</v>
      </c>
      <c r="C42" s="6">
        <v>53588390</v>
      </c>
      <c r="D42" s="23">
        <v>-106355405</v>
      </c>
      <c r="E42" s="24">
        <v>-184062364</v>
      </c>
      <c r="F42" s="6">
        <v>-201435715</v>
      </c>
      <c r="G42" s="25">
        <v>-201435715</v>
      </c>
      <c r="H42" s="26">
        <v>-183707932</v>
      </c>
      <c r="I42" s="24">
        <v>82258289</v>
      </c>
      <c r="J42" s="6">
        <v>104257405</v>
      </c>
      <c r="K42" s="25">
        <v>265604878</v>
      </c>
    </row>
    <row r="43" spans="1:11" ht="12.75">
      <c r="A43" s="22" t="s">
        <v>46</v>
      </c>
      <c r="B43" s="6">
        <v>-63946031</v>
      </c>
      <c r="C43" s="6">
        <v>-41850571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-40020000</v>
      </c>
      <c r="J43" s="6">
        <v>53867473</v>
      </c>
      <c r="K43" s="25">
        <v>55259278</v>
      </c>
    </row>
    <row r="44" spans="1:11" ht="12.75">
      <c r="A44" s="22" t="s">
        <v>47</v>
      </c>
      <c r="B44" s="6">
        <v>-822644</v>
      </c>
      <c r="C44" s="6">
        <v>-7986374</v>
      </c>
      <c r="D44" s="23">
        <v>45624560</v>
      </c>
      <c r="E44" s="24">
        <v>-4000</v>
      </c>
      <c r="F44" s="6">
        <v>0</v>
      </c>
      <c r="G44" s="25">
        <v>0</v>
      </c>
      <c r="H44" s="26">
        <v>5254749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2843520</v>
      </c>
      <c r="C45" s="7">
        <v>6594965</v>
      </c>
      <c r="D45" s="69">
        <v>-60730845</v>
      </c>
      <c r="E45" s="70">
        <v>-184066364</v>
      </c>
      <c r="F45" s="7">
        <v>-175078194</v>
      </c>
      <c r="G45" s="71">
        <v>-175078194</v>
      </c>
      <c r="H45" s="72">
        <v>-178453183</v>
      </c>
      <c r="I45" s="70">
        <v>97355410</v>
      </c>
      <c r="J45" s="7">
        <v>158124951</v>
      </c>
      <c r="K45" s="71">
        <v>419279821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2843520</v>
      </c>
      <c r="C48" s="6">
        <v>6594965</v>
      </c>
      <c r="D48" s="23">
        <v>-32196855</v>
      </c>
      <c r="E48" s="24">
        <v>0</v>
      </c>
      <c r="F48" s="6">
        <v>26357521</v>
      </c>
      <c r="G48" s="25">
        <v>26357521</v>
      </c>
      <c r="H48" s="26">
        <v>17440178</v>
      </c>
      <c r="I48" s="24">
        <v>55117121</v>
      </c>
      <c r="J48" s="6">
        <v>564904072</v>
      </c>
      <c r="K48" s="25">
        <v>820213309</v>
      </c>
    </row>
    <row r="49" spans="1:11" ht="12.75">
      <c r="A49" s="22" t="s">
        <v>51</v>
      </c>
      <c r="B49" s="6">
        <f>+B75</f>
        <v>29592745.231153395</v>
      </c>
      <c r="C49" s="6">
        <f aca="true" t="shared" si="6" ref="C49:K49">+C75</f>
        <v>24399241.724810265</v>
      </c>
      <c r="D49" s="23">
        <f t="shared" si="6"/>
        <v>3670262</v>
      </c>
      <c r="E49" s="24">
        <f t="shared" si="6"/>
        <v>0</v>
      </c>
      <c r="F49" s="6">
        <f t="shared" si="6"/>
        <v>23508290</v>
      </c>
      <c r="G49" s="25">
        <f t="shared" si="6"/>
        <v>23508290</v>
      </c>
      <c r="H49" s="26">
        <f t="shared" si="6"/>
        <v>1653769</v>
      </c>
      <c r="I49" s="24">
        <f t="shared" si="6"/>
        <v>-1071752.07679943</v>
      </c>
      <c r="J49" s="6">
        <f t="shared" si="6"/>
        <v>-378482.9301149696</v>
      </c>
      <c r="K49" s="25">
        <f t="shared" si="6"/>
        <v>-37896373.73917791</v>
      </c>
    </row>
    <row r="50" spans="1:11" ht="12.75">
      <c r="A50" s="33" t="s">
        <v>52</v>
      </c>
      <c r="B50" s="7">
        <f>+B48-B49</f>
        <v>-26749225.231153395</v>
      </c>
      <c r="C50" s="7">
        <f aca="true" t="shared" si="7" ref="C50:K50">+C48-C49</f>
        <v>-17804276.724810265</v>
      </c>
      <c r="D50" s="69">
        <f t="shared" si="7"/>
        <v>-35867117</v>
      </c>
      <c r="E50" s="70">
        <f t="shared" si="7"/>
        <v>0</v>
      </c>
      <c r="F50" s="7">
        <f t="shared" si="7"/>
        <v>2849231</v>
      </c>
      <c r="G50" s="71">
        <f t="shared" si="7"/>
        <v>2849231</v>
      </c>
      <c r="H50" s="72">
        <f t="shared" si="7"/>
        <v>15786409</v>
      </c>
      <c r="I50" s="70">
        <f t="shared" si="7"/>
        <v>56188873.07679943</v>
      </c>
      <c r="J50" s="7">
        <f t="shared" si="7"/>
        <v>565282554.930115</v>
      </c>
      <c r="K50" s="71">
        <f t="shared" si="7"/>
        <v>858109682.739178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567961018</v>
      </c>
      <c r="C53" s="6">
        <v>514562940</v>
      </c>
      <c r="D53" s="23">
        <v>4636371</v>
      </c>
      <c r="E53" s="24">
        <v>15865710</v>
      </c>
      <c r="F53" s="6">
        <v>71861201</v>
      </c>
      <c r="G53" s="25">
        <v>71861201</v>
      </c>
      <c r="H53" s="26">
        <v>542845765</v>
      </c>
      <c r="I53" s="24">
        <v>502013181</v>
      </c>
      <c r="J53" s="6">
        <v>537249775</v>
      </c>
      <c r="K53" s="25">
        <v>550888225</v>
      </c>
    </row>
    <row r="54" spans="1:11" ht="12.75">
      <c r="A54" s="22" t="s">
        <v>55</v>
      </c>
      <c r="B54" s="6">
        <v>30619815</v>
      </c>
      <c r="C54" s="6">
        <v>24287314</v>
      </c>
      <c r="D54" s="23">
        <v>0</v>
      </c>
      <c r="E54" s="24">
        <v>23646182</v>
      </c>
      <c r="F54" s="6">
        <v>23646182</v>
      </c>
      <c r="G54" s="25">
        <v>23646182</v>
      </c>
      <c r="H54" s="26">
        <v>27514196</v>
      </c>
      <c r="I54" s="24">
        <v>25650430</v>
      </c>
      <c r="J54" s="6">
        <v>25568702</v>
      </c>
      <c r="K54" s="25">
        <v>24912111</v>
      </c>
    </row>
    <row r="55" spans="1:11" ht="12.75">
      <c r="A55" s="22" t="s">
        <v>56</v>
      </c>
      <c r="B55" s="6">
        <v>0</v>
      </c>
      <c r="C55" s="6">
        <v>0</v>
      </c>
      <c r="D55" s="23">
        <v>-137034842</v>
      </c>
      <c r="E55" s="24">
        <v>17866284</v>
      </c>
      <c r="F55" s="6">
        <v>23118678</v>
      </c>
      <c r="G55" s="25">
        <v>23118678</v>
      </c>
      <c r="H55" s="26">
        <v>10015856</v>
      </c>
      <c r="I55" s="24">
        <v>16413999</v>
      </c>
      <c r="J55" s="6">
        <v>0</v>
      </c>
      <c r="K55" s="25">
        <v>0</v>
      </c>
    </row>
    <row r="56" spans="1:11" ht="12.75">
      <c r="A56" s="22" t="s">
        <v>57</v>
      </c>
      <c r="B56" s="6">
        <v>0</v>
      </c>
      <c r="C56" s="6">
        <v>2044158</v>
      </c>
      <c r="D56" s="23">
        <v>-64783</v>
      </c>
      <c r="E56" s="24">
        <v>4212000</v>
      </c>
      <c r="F56" s="6">
        <v>5212000</v>
      </c>
      <c r="G56" s="25">
        <v>5212000</v>
      </c>
      <c r="H56" s="26">
        <v>1213398</v>
      </c>
      <c r="I56" s="24">
        <v>3241000</v>
      </c>
      <c r="J56" s="6">
        <v>2578914</v>
      </c>
      <c r="K56" s="25">
        <v>2595016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7148</v>
      </c>
      <c r="J59" s="6">
        <v>7534</v>
      </c>
      <c r="K59" s="25">
        <v>7941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591052</v>
      </c>
      <c r="J60" s="6">
        <v>622969</v>
      </c>
      <c r="K60" s="25">
        <v>656609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0.6586388348388095</v>
      </c>
      <c r="C70" s="5">
        <f aca="true" t="shared" si="8" ref="C70:K70">IF(ISERROR(C71/C72),0,(C71/C72))</f>
        <v>0.5036375456090922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0.9383784401201767</v>
      </c>
      <c r="J70" s="5">
        <f t="shared" si="8"/>
        <v>0.9383393742305262</v>
      </c>
      <c r="K70" s="5">
        <f t="shared" si="8"/>
        <v>2.8004089900315265</v>
      </c>
    </row>
    <row r="71" spans="1:11" ht="12.75" hidden="1">
      <c r="A71" s="2" t="s">
        <v>120</v>
      </c>
      <c r="B71" s="2">
        <f>+B83</f>
        <v>6550837</v>
      </c>
      <c r="C71" s="2">
        <f aca="true" t="shared" si="9" ref="C71:K71">+C83</f>
        <v>7837125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36574818</v>
      </c>
      <c r="J71" s="2">
        <f t="shared" si="9"/>
        <v>38548526</v>
      </c>
      <c r="K71" s="2">
        <f t="shared" si="9"/>
        <v>120123356</v>
      </c>
    </row>
    <row r="72" spans="1:11" ht="12.75" hidden="1">
      <c r="A72" s="2" t="s">
        <v>121</v>
      </c>
      <c r="B72" s="2">
        <f>+B77</f>
        <v>9946023</v>
      </c>
      <c r="C72" s="2">
        <f aca="true" t="shared" si="10" ref="C72:K72">+C77</f>
        <v>15561042</v>
      </c>
      <c r="D72" s="2">
        <f t="shared" si="10"/>
        <v>7583266</v>
      </c>
      <c r="E72" s="2">
        <f t="shared" si="10"/>
        <v>28188253</v>
      </c>
      <c r="F72" s="2">
        <f t="shared" si="10"/>
        <v>25833290</v>
      </c>
      <c r="G72" s="2">
        <f t="shared" si="10"/>
        <v>25833290</v>
      </c>
      <c r="H72" s="2">
        <f t="shared" si="10"/>
        <v>12213991</v>
      </c>
      <c r="I72" s="2">
        <f t="shared" si="10"/>
        <v>38976618</v>
      </c>
      <c r="J72" s="2">
        <f t="shared" si="10"/>
        <v>41081646</v>
      </c>
      <c r="K72" s="2">
        <f t="shared" si="10"/>
        <v>42894933</v>
      </c>
    </row>
    <row r="73" spans="1:11" ht="12.75" hidden="1">
      <c r="A73" s="2" t="s">
        <v>122</v>
      </c>
      <c r="B73" s="2">
        <f>+B74</f>
        <v>-1266492.666666666</v>
      </c>
      <c r="C73" s="2">
        <f aca="true" t="shared" si="11" ref="C73:K73">+(C78+C80+C81+C82)-(B78+B80+B81+B82)</f>
        <v>509492</v>
      </c>
      <c r="D73" s="2">
        <f t="shared" si="11"/>
        <v>-7478195</v>
      </c>
      <c r="E73" s="2">
        <f t="shared" si="11"/>
        <v>-4809974</v>
      </c>
      <c r="F73" s="2">
        <f>+(F78+F80+F81+F82)-(D78+D80+D81+D82)</f>
        <v>4715993</v>
      </c>
      <c r="G73" s="2">
        <f>+(G78+G80+G81+G82)-(D78+D80+D81+D82)</f>
        <v>4715993</v>
      </c>
      <c r="H73" s="2">
        <f>+(H78+H80+H81+H82)-(D78+D80+D81+D82)</f>
        <v>-7794414</v>
      </c>
      <c r="I73" s="2">
        <f>+(I78+I80+I81+I82)-(E78+E80+E81+E82)</f>
        <v>18525966</v>
      </c>
      <c r="J73" s="2">
        <f t="shared" si="11"/>
        <v>1000402</v>
      </c>
      <c r="K73" s="2">
        <f t="shared" si="11"/>
        <v>1054425</v>
      </c>
    </row>
    <row r="74" spans="1:11" ht="12.75" hidden="1">
      <c r="A74" s="2" t="s">
        <v>123</v>
      </c>
      <c r="B74" s="2">
        <f>+TREND(C74:E74)</f>
        <v>-1266492.666666666</v>
      </c>
      <c r="C74" s="2">
        <f>+C73</f>
        <v>509492</v>
      </c>
      <c r="D74" s="2">
        <f aca="true" t="shared" si="12" ref="D74:K74">+D73</f>
        <v>-7478195</v>
      </c>
      <c r="E74" s="2">
        <f t="shared" si="12"/>
        <v>-4809974</v>
      </c>
      <c r="F74" s="2">
        <f t="shared" si="12"/>
        <v>4715993</v>
      </c>
      <c r="G74" s="2">
        <f t="shared" si="12"/>
        <v>4715993</v>
      </c>
      <c r="H74" s="2">
        <f t="shared" si="12"/>
        <v>-7794414</v>
      </c>
      <c r="I74" s="2">
        <f t="shared" si="12"/>
        <v>18525966</v>
      </c>
      <c r="J74" s="2">
        <f t="shared" si="12"/>
        <v>1000402</v>
      </c>
      <c r="K74" s="2">
        <f t="shared" si="12"/>
        <v>1054425</v>
      </c>
    </row>
    <row r="75" spans="1:11" ht="12.75" hidden="1">
      <c r="A75" s="2" t="s">
        <v>124</v>
      </c>
      <c r="B75" s="2">
        <f>+B84-(((B80+B81+B78)*B70)-B79)</f>
        <v>29592745.231153395</v>
      </c>
      <c r="C75" s="2">
        <f aca="true" t="shared" si="13" ref="C75:K75">+C84-(((C80+C81+C78)*C70)-C79)</f>
        <v>24399241.724810265</v>
      </c>
      <c r="D75" s="2">
        <f t="shared" si="13"/>
        <v>3670262</v>
      </c>
      <c r="E75" s="2">
        <f t="shared" si="13"/>
        <v>0</v>
      </c>
      <c r="F75" s="2">
        <f t="shared" si="13"/>
        <v>23508290</v>
      </c>
      <c r="G75" s="2">
        <f t="shared" si="13"/>
        <v>23508290</v>
      </c>
      <c r="H75" s="2">
        <f t="shared" si="13"/>
        <v>1653769</v>
      </c>
      <c r="I75" s="2">
        <f t="shared" si="13"/>
        <v>-1071752.07679943</v>
      </c>
      <c r="J75" s="2">
        <f t="shared" si="13"/>
        <v>-378482.9301149696</v>
      </c>
      <c r="K75" s="2">
        <f t="shared" si="13"/>
        <v>-37896373.73917791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9946023</v>
      </c>
      <c r="C77" s="3">
        <v>15561042</v>
      </c>
      <c r="D77" s="3">
        <v>7583266</v>
      </c>
      <c r="E77" s="3">
        <v>28188253</v>
      </c>
      <c r="F77" s="3">
        <v>25833290</v>
      </c>
      <c r="G77" s="3">
        <v>25833290</v>
      </c>
      <c r="H77" s="3">
        <v>12213991</v>
      </c>
      <c r="I77" s="3">
        <v>38976618</v>
      </c>
      <c r="J77" s="3">
        <v>41081646</v>
      </c>
      <c r="K77" s="3">
        <v>42894933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31556853</v>
      </c>
      <c r="C79" s="3">
        <v>30588025</v>
      </c>
      <c r="D79" s="3">
        <v>3670262</v>
      </c>
      <c r="E79" s="3">
        <v>0</v>
      </c>
      <c r="F79" s="3">
        <v>23508290</v>
      </c>
      <c r="G79" s="3">
        <v>23508290</v>
      </c>
      <c r="H79" s="3">
        <v>1653769</v>
      </c>
      <c r="I79" s="3">
        <v>16312615</v>
      </c>
      <c r="J79" s="3">
        <v>17943877</v>
      </c>
      <c r="K79" s="3">
        <v>19738264</v>
      </c>
    </row>
    <row r="80" spans="1:11" ht="13.5" hidden="1">
      <c r="A80" s="1" t="s">
        <v>69</v>
      </c>
      <c r="B80" s="3">
        <v>749276</v>
      </c>
      <c r="C80" s="3">
        <v>4193557</v>
      </c>
      <c r="D80" s="3">
        <v>5035968</v>
      </c>
      <c r="E80" s="3">
        <v>0</v>
      </c>
      <c r="F80" s="3">
        <v>1633785</v>
      </c>
      <c r="G80" s="3">
        <v>1633785</v>
      </c>
      <c r="H80" s="3">
        <v>8279462</v>
      </c>
      <c r="I80" s="3">
        <v>10633784</v>
      </c>
      <c r="J80" s="3">
        <v>11208008</v>
      </c>
      <c r="K80" s="3">
        <v>11813241</v>
      </c>
    </row>
    <row r="81" spans="1:11" ht="13.5" hidden="1">
      <c r="A81" s="1" t="s">
        <v>70</v>
      </c>
      <c r="B81" s="3">
        <v>2232795</v>
      </c>
      <c r="C81" s="3">
        <v>8094612</v>
      </c>
      <c r="D81" s="3">
        <v>-225994</v>
      </c>
      <c r="E81" s="3">
        <v>0</v>
      </c>
      <c r="F81" s="3">
        <v>7892182</v>
      </c>
      <c r="G81" s="3">
        <v>7892182</v>
      </c>
      <c r="H81" s="3">
        <v>-11263902</v>
      </c>
      <c r="I81" s="3">
        <v>7892182</v>
      </c>
      <c r="J81" s="3">
        <v>8318360</v>
      </c>
      <c r="K81" s="3">
        <v>8767552</v>
      </c>
    </row>
    <row r="82" spans="1:11" ht="13.5" hidden="1">
      <c r="A82" s="1" t="s">
        <v>71</v>
      </c>
      <c r="B82" s="3">
        <v>8796606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6550837</v>
      </c>
      <c r="C83" s="3">
        <v>7837125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36574818</v>
      </c>
      <c r="J83" s="3">
        <v>38548526</v>
      </c>
      <c r="K83" s="3">
        <v>120123356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3744290</v>
      </c>
      <c r="C5" s="6">
        <v>4146296</v>
      </c>
      <c r="D5" s="23">
        <v>36235580</v>
      </c>
      <c r="E5" s="24">
        <v>4615318</v>
      </c>
      <c r="F5" s="6">
        <v>4549700</v>
      </c>
      <c r="G5" s="25">
        <v>4549700</v>
      </c>
      <c r="H5" s="26">
        <v>4713469</v>
      </c>
      <c r="I5" s="24">
        <v>4799404</v>
      </c>
      <c r="J5" s="6">
        <v>5039376</v>
      </c>
      <c r="K5" s="25">
        <v>5346469</v>
      </c>
    </row>
    <row r="6" spans="1:11" ht="12.75">
      <c r="A6" s="22" t="s">
        <v>19</v>
      </c>
      <c r="B6" s="6">
        <v>11968657</v>
      </c>
      <c r="C6" s="6">
        <v>14799088</v>
      </c>
      <c r="D6" s="23">
        <v>32199944</v>
      </c>
      <c r="E6" s="24">
        <v>15198825</v>
      </c>
      <c r="F6" s="6">
        <v>21984229</v>
      </c>
      <c r="G6" s="25">
        <v>21984229</v>
      </c>
      <c r="H6" s="26">
        <v>22249974</v>
      </c>
      <c r="I6" s="24">
        <v>23341635</v>
      </c>
      <c r="J6" s="6">
        <v>25394182</v>
      </c>
      <c r="K6" s="25">
        <v>27620106</v>
      </c>
    </row>
    <row r="7" spans="1:11" ht="12.75">
      <c r="A7" s="22" t="s">
        <v>20</v>
      </c>
      <c r="B7" s="6">
        <v>3846124</v>
      </c>
      <c r="C7" s="6">
        <v>2312651</v>
      </c>
      <c r="D7" s="23">
        <v>0</v>
      </c>
      <c r="E7" s="24">
        <v>2045454</v>
      </c>
      <c r="F7" s="6">
        <v>1045454</v>
      </c>
      <c r="G7" s="25">
        <v>1045454</v>
      </c>
      <c r="H7" s="26">
        <v>867394</v>
      </c>
      <c r="I7" s="24">
        <v>1147272</v>
      </c>
      <c r="J7" s="6">
        <v>1199636</v>
      </c>
      <c r="K7" s="25">
        <v>1202117</v>
      </c>
    </row>
    <row r="8" spans="1:11" ht="12.75">
      <c r="A8" s="22" t="s">
        <v>21</v>
      </c>
      <c r="B8" s="6">
        <v>145189559</v>
      </c>
      <c r="C8" s="6">
        <v>132075106</v>
      </c>
      <c r="D8" s="23">
        <v>56569328</v>
      </c>
      <c r="E8" s="24">
        <v>125851410</v>
      </c>
      <c r="F8" s="6">
        <v>126981410</v>
      </c>
      <c r="G8" s="25">
        <v>126981410</v>
      </c>
      <c r="H8" s="26">
        <v>125553127</v>
      </c>
      <c r="I8" s="24">
        <v>138711200</v>
      </c>
      <c r="J8" s="6">
        <v>141127300</v>
      </c>
      <c r="K8" s="25">
        <v>149122150</v>
      </c>
    </row>
    <row r="9" spans="1:11" ht="12.75">
      <c r="A9" s="22" t="s">
        <v>22</v>
      </c>
      <c r="B9" s="6">
        <v>8627159</v>
      </c>
      <c r="C9" s="6">
        <v>9246665</v>
      </c>
      <c r="D9" s="23">
        <v>13538223</v>
      </c>
      <c r="E9" s="24">
        <v>9643893</v>
      </c>
      <c r="F9" s="6">
        <v>12953856</v>
      </c>
      <c r="G9" s="25">
        <v>12953856</v>
      </c>
      <c r="H9" s="26">
        <v>11584162</v>
      </c>
      <c r="I9" s="24">
        <v>12567845</v>
      </c>
      <c r="J9" s="6">
        <v>12492582</v>
      </c>
      <c r="K9" s="25">
        <v>13225718</v>
      </c>
    </row>
    <row r="10" spans="1:11" ht="20.25">
      <c r="A10" s="27" t="s">
        <v>114</v>
      </c>
      <c r="B10" s="28">
        <f>SUM(B5:B9)</f>
        <v>173375789</v>
      </c>
      <c r="C10" s="29">
        <f aca="true" t="shared" si="0" ref="C10:K10">SUM(C5:C9)</f>
        <v>162579806</v>
      </c>
      <c r="D10" s="30">
        <f t="shared" si="0"/>
        <v>138543075</v>
      </c>
      <c r="E10" s="28">
        <f t="shared" si="0"/>
        <v>157354900</v>
      </c>
      <c r="F10" s="29">
        <f t="shared" si="0"/>
        <v>167514649</v>
      </c>
      <c r="G10" s="31">
        <f t="shared" si="0"/>
        <v>167514649</v>
      </c>
      <c r="H10" s="32">
        <f t="shared" si="0"/>
        <v>164968126</v>
      </c>
      <c r="I10" s="28">
        <f t="shared" si="0"/>
        <v>180567356</v>
      </c>
      <c r="J10" s="29">
        <f t="shared" si="0"/>
        <v>185253076</v>
      </c>
      <c r="K10" s="31">
        <f t="shared" si="0"/>
        <v>196516560</v>
      </c>
    </row>
    <row r="11" spans="1:11" ht="12.75">
      <c r="A11" s="22" t="s">
        <v>23</v>
      </c>
      <c r="B11" s="6">
        <v>54543120</v>
      </c>
      <c r="C11" s="6">
        <v>66175192</v>
      </c>
      <c r="D11" s="23">
        <v>31856859</v>
      </c>
      <c r="E11" s="24">
        <v>97925236</v>
      </c>
      <c r="F11" s="6">
        <v>92746280</v>
      </c>
      <c r="G11" s="25">
        <v>92746280</v>
      </c>
      <c r="H11" s="26">
        <v>80791704</v>
      </c>
      <c r="I11" s="24">
        <v>93110808</v>
      </c>
      <c r="J11" s="6">
        <v>100413483</v>
      </c>
      <c r="K11" s="25">
        <v>108898517</v>
      </c>
    </row>
    <row r="12" spans="1:11" ht="12.75">
      <c r="A12" s="22" t="s">
        <v>24</v>
      </c>
      <c r="B12" s="6">
        <v>10884836</v>
      </c>
      <c r="C12" s="6">
        <v>11184957</v>
      </c>
      <c r="D12" s="23">
        <v>1955751</v>
      </c>
      <c r="E12" s="24">
        <v>27405126</v>
      </c>
      <c r="F12" s="6">
        <v>13151542</v>
      </c>
      <c r="G12" s="25">
        <v>13151542</v>
      </c>
      <c r="H12" s="26">
        <v>13002785</v>
      </c>
      <c r="I12" s="24">
        <v>14069726</v>
      </c>
      <c r="J12" s="6">
        <v>14815824</v>
      </c>
      <c r="K12" s="25">
        <v>16001089</v>
      </c>
    </row>
    <row r="13" spans="1:11" ht="12.75">
      <c r="A13" s="22" t="s">
        <v>115</v>
      </c>
      <c r="B13" s="6">
        <v>22467631</v>
      </c>
      <c r="C13" s="6">
        <v>20563847</v>
      </c>
      <c r="D13" s="23">
        <v>6366932</v>
      </c>
      <c r="E13" s="24">
        <v>23721031</v>
      </c>
      <c r="F13" s="6">
        <v>23721031</v>
      </c>
      <c r="G13" s="25">
        <v>23721031</v>
      </c>
      <c r="H13" s="26">
        <v>24248264</v>
      </c>
      <c r="I13" s="24">
        <v>24256289</v>
      </c>
      <c r="J13" s="6">
        <v>25469103</v>
      </c>
      <c r="K13" s="25">
        <v>26742559</v>
      </c>
    </row>
    <row r="14" spans="1:11" ht="12.75">
      <c r="A14" s="22" t="s">
        <v>25</v>
      </c>
      <c r="B14" s="6">
        <v>622053</v>
      </c>
      <c r="C14" s="6">
        <v>1363143</v>
      </c>
      <c r="D14" s="23">
        <v>865659</v>
      </c>
      <c r="E14" s="24">
        <v>257212</v>
      </c>
      <c r="F14" s="6">
        <v>264650</v>
      </c>
      <c r="G14" s="25">
        <v>264650</v>
      </c>
      <c r="H14" s="26">
        <v>1586264</v>
      </c>
      <c r="I14" s="24">
        <v>270612</v>
      </c>
      <c r="J14" s="6">
        <v>270612</v>
      </c>
      <c r="K14" s="25">
        <v>297753</v>
      </c>
    </row>
    <row r="15" spans="1:11" ht="12.75">
      <c r="A15" s="22" t="s">
        <v>26</v>
      </c>
      <c r="B15" s="6">
        <v>13480217</v>
      </c>
      <c r="C15" s="6">
        <v>12948236</v>
      </c>
      <c r="D15" s="23">
        <v>24497989</v>
      </c>
      <c r="E15" s="24">
        <v>18055716</v>
      </c>
      <c r="F15" s="6">
        <v>16796787</v>
      </c>
      <c r="G15" s="25">
        <v>16796787</v>
      </c>
      <c r="H15" s="26">
        <v>11996789</v>
      </c>
      <c r="I15" s="24">
        <v>18436503</v>
      </c>
      <c r="J15" s="6">
        <v>18282504</v>
      </c>
      <c r="K15" s="25">
        <v>18789854</v>
      </c>
    </row>
    <row r="16" spans="1:11" ht="12.75">
      <c r="A16" s="22" t="s">
        <v>21</v>
      </c>
      <c r="B16" s="6">
        <v>28906458</v>
      </c>
      <c r="C16" s="6">
        <v>14583596</v>
      </c>
      <c r="D16" s="23">
        <v>270982</v>
      </c>
      <c r="E16" s="24">
        <v>390012</v>
      </c>
      <c r="F16" s="6">
        <v>310011</v>
      </c>
      <c r="G16" s="25">
        <v>310011</v>
      </c>
      <c r="H16" s="26">
        <v>10945603</v>
      </c>
      <c r="I16" s="24">
        <v>230012</v>
      </c>
      <c r="J16" s="6">
        <v>235012</v>
      </c>
      <c r="K16" s="25">
        <v>240262</v>
      </c>
    </row>
    <row r="17" spans="1:11" ht="12.75">
      <c r="A17" s="22" t="s">
        <v>27</v>
      </c>
      <c r="B17" s="6">
        <v>69667728</v>
      </c>
      <c r="C17" s="6">
        <v>60302052</v>
      </c>
      <c r="D17" s="23">
        <v>15000121</v>
      </c>
      <c r="E17" s="24">
        <v>42889366</v>
      </c>
      <c r="F17" s="6">
        <v>53406834</v>
      </c>
      <c r="G17" s="25">
        <v>53406834</v>
      </c>
      <c r="H17" s="26">
        <v>72181632</v>
      </c>
      <c r="I17" s="24">
        <v>37437453</v>
      </c>
      <c r="J17" s="6">
        <v>39131382</v>
      </c>
      <c r="K17" s="25">
        <v>39346632</v>
      </c>
    </row>
    <row r="18" spans="1:11" ht="12.75">
      <c r="A18" s="33" t="s">
        <v>28</v>
      </c>
      <c r="B18" s="34">
        <f>SUM(B11:B17)</f>
        <v>200572043</v>
      </c>
      <c r="C18" s="35">
        <f aca="true" t="shared" si="1" ref="C18:K18">SUM(C11:C17)</f>
        <v>187121023</v>
      </c>
      <c r="D18" s="36">
        <f t="shared" si="1"/>
        <v>80814293</v>
      </c>
      <c r="E18" s="34">
        <f t="shared" si="1"/>
        <v>210643699</v>
      </c>
      <c r="F18" s="35">
        <f t="shared" si="1"/>
        <v>200397135</v>
      </c>
      <c r="G18" s="37">
        <f t="shared" si="1"/>
        <v>200397135</v>
      </c>
      <c r="H18" s="38">
        <f t="shared" si="1"/>
        <v>214753041</v>
      </c>
      <c r="I18" s="34">
        <f t="shared" si="1"/>
        <v>187811403</v>
      </c>
      <c r="J18" s="35">
        <f t="shared" si="1"/>
        <v>198617920</v>
      </c>
      <c r="K18" s="37">
        <f t="shared" si="1"/>
        <v>210316666</v>
      </c>
    </row>
    <row r="19" spans="1:11" ht="12.75">
      <c r="A19" s="33" t="s">
        <v>29</v>
      </c>
      <c r="B19" s="39">
        <f>+B10-B18</f>
        <v>-27196254</v>
      </c>
      <c r="C19" s="40">
        <f aca="true" t="shared" si="2" ref="C19:K19">+C10-C18</f>
        <v>-24541217</v>
      </c>
      <c r="D19" s="41">
        <f t="shared" si="2"/>
        <v>57728782</v>
      </c>
      <c r="E19" s="39">
        <f t="shared" si="2"/>
        <v>-53288799</v>
      </c>
      <c r="F19" s="40">
        <f t="shared" si="2"/>
        <v>-32882486</v>
      </c>
      <c r="G19" s="42">
        <f t="shared" si="2"/>
        <v>-32882486</v>
      </c>
      <c r="H19" s="43">
        <f t="shared" si="2"/>
        <v>-49784915</v>
      </c>
      <c r="I19" s="39">
        <f t="shared" si="2"/>
        <v>-7244047</v>
      </c>
      <c r="J19" s="40">
        <f t="shared" si="2"/>
        <v>-13364844</v>
      </c>
      <c r="K19" s="42">
        <f t="shared" si="2"/>
        <v>-13800106</v>
      </c>
    </row>
    <row r="20" spans="1:11" ht="20.25">
      <c r="A20" s="44" t="s">
        <v>30</v>
      </c>
      <c r="B20" s="45">
        <v>30614700</v>
      </c>
      <c r="C20" s="46">
        <v>26170100</v>
      </c>
      <c r="D20" s="47">
        <v>-31030217</v>
      </c>
      <c r="E20" s="45">
        <v>42256900</v>
      </c>
      <c r="F20" s="46">
        <v>42256900</v>
      </c>
      <c r="G20" s="48">
        <v>42256900</v>
      </c>
      <c r="H20" s="49">
        <v>42556813</v>
      </c>
      <c r="I20" s="45">
        <v>31847800</v>
      </c>
      <c r="J20" s="46">
        <v>33483700</v>
      </c>
      <c r="K20" s="48">
        <v>35836850</v>
      </c>
    </row>
    <row r="21" spans="1:11" ht="12.75">
      <c r="A21" s="22" t="s">
        <v>116</v>
      </c>
      <c r="B21" s="50">
        <v>-259000</v>
      </c>
      <c r="C21" s="51">
        <v>36664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3159446</v>
      </c>
      <c r="C22" s="57">
        <f aca="true" t="shared" si="3" ref="C22:K22">SUM(C19:C21)</f>
        <v>1665547</v>
      </c>
      <c r="D22" s="58">
        <f t="shared" si="3"/>
        <v>26698565</v>
      </c>
      <c r="E22" s="56">
        <f t="shared" si="3"/>
        <v>-11031899</v>
      </c>
      <c r="F22" s="57">
        <f t="shared" si="3"/>
        <v>9374414</v>
      </c>
      <c r="G22" s="59">
        <f t="shared" si="3"/>
        <v>9374414</v>
      </c>
      <c r="H22" s="60">
        <f t="shared" si="3"/>
        <v>-7228102</v>
      </c>
      <c r="I22" s="56">
        <f t="shared" si="3"/>
        <v>24603753</v>
      </c>
      <c r="J22" s="57">
        <f t="shared" si="3"/>
        <v>20118856</v>
      </c>
      <c r="K22" s="59">
        <f t="shared" si="3"/>
        <v>22036744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3159446</v>
      </c>
      <c r="C24" s="40">
        <f aca="true" t="shared" si="4" ref="C24:K24">SUM(C22:C23)</f>
        <v>1665547</v>
      </c>
      <c r="D24" s="41">
        <f t="shared" si="4"/>
        <v>26698565</v>
      </c>
      <c r="E24" s="39">
        <f t="shared" si="4"/>
        <v>-11031899</v>
      </c>
      <c r="F24" s="40">
        <f t="shared" si="4"/>
        <v>9374414</v>
      </c>
      <c r="G24" s="42">
        <f t="shared" si="4"/>
        <v>9374414</v>
      </c>
      <c r="H24" s="43">
        <f t="shared" si="4"/>
        <v>-7228102</v>
      </c>
      <c r="I24" s="39">
        <f t="shared" si="4"/>
        <v>24603753</v>
      </c>
      <c r="J24" s="40">
        <f t="shared" si="4"/>
        <v>20118856</v>
      </c>
      <c r="K24" s="42">
        <f t="shared" si="4"/>
        <v>22036744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48895841</v>
      </c>
      <c r="C27" s="7">
        <v>36106452</v>
      </c>
      <c r="D27" s="69">
        <v>78600178</v>
      </c>
      <c r="E27" s="70">
        <v>60553900</v>
      </c>
      <c r="F27" s="7">
        <v>47101902</v>
      </c>
      <c r="G27" s="71">
        <v>47101902</v>
      </c>
      <c r="H27" s="72">
        <v>43803456</v>
      </c>
      <c r="I27" s="70">
        <v>34882305</v>
      </c>
      <c r="J27" s="7">
        <v>35783700</v>
      </c>
      <c r="K27" s="71">
        <v>38186850</v>
      </c>
    </row>
    <row r="28" spans="1:11" ht="12.75">
      <c r="A28" s="73" t="s">
        <v>34</v>
      </c>
      <c r="B28" s="6">
        <v>31356464</v>
      </c>
      <c r="C28" s="6">
        <v>25318704</v>
      </c>
      <c r="D28" s="23">
        <v>3348911</v>
      </c>
      <c r="E28" s="24">
        <v>44778900</v>
      </c>
      <c r="F28" s="6">
        <v>42256900</v>
      </c>
      <c r="G28" s="25">
        <v>42256900</v>
      </c>
      <c r="H28" s="26">
        <v>39609442</v>
      </c>
      <c r="I28" s="24">
        <v>32169238</v>
      </c>
      <c r="J28" s="6">
        <v>33483700</v>
      </c>
      <c r="K28" s="25">
        <v>35836850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15225000</v>
      </c>
      <c r="F30" s="6">
        <v>1</v>
      </c>
      <c r="G30" s="25">
        <v>1</v>
      </c>
      <c r="H30" s="26">
        <v>167350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17539378</v>
      </c>
      <c r="C31" s="6">
        <v>10787748</v>
      </c>
      <c r="D31" s="23">
        <v>0</v>
      </c>
      <c r="E31" s="24">
        <v>0</v>
      </c>
      <c r="F31" s="6">
        <v>4295001</v>
      </c>
      <c r="G31" s="25">
        <v>4295001</v>
      </c>
      <c r="H31" s="26">
        <v>3807760</v>
      </c>
      <c r="I31" s="24">
        <v>2713067</v>
      </c>
      <c r="J31" s="6">
        <v>2300000</v>
      </c>
      <c r="K31" s="25">
        <v>2350000</v>
      </c>
    </row>
    <row r="32" spans="1:11" ht="12.75">
      <c r="A32" s="33" t="s">
        <v>37</v>
      </c>
      <c r="B32" s="7">
        <f>SUM(B28:B31)</f>
        <v>48895842</v>
      </c>
      <c r="C32" s="7">
        <f aca="true" t="shared" si="5" ref="C32:K32">SUM(C28:C31)</f>
        <v>36106452</v>
      </c>
      <c r="D32" s="69">
        <f t="shared" si="5"/>
        <v>3348911</v>
      </c>
      <c r="E32" s="70">
        <f t="shared" si="5"/>
        <v>60003900</v>
      </c>
      <c r="F32" s="7">
        <f t="shared" si="5"/>
        <v>46551902</v>
      </c>
      <c r="G32" s="71">
        <f t="shared" si="5"/>
        <v>46551902</v>
      </c>
      <c r="H32" s="72">
        <f t="shared" si="5"/>
        <v>43584552</v>
      </c>
      <c r="I32" s="70">
        <f t="shared" si="5"/>
        <v>34882305</v>
      </c>
      <c r="J32" s="7">
        <f t="shared" si="5"/>
        <v>35783700</v>
      </c>
      <c r="K32" s="71">
        <f t="shared" si="5"/>
        <v>38186850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47277107</v>
      </c>
      <c r="C35" s="6">
        <v>46437256</v>
      </c>
      <c r="D35" s="23">
        <v>471132089</v>
      </c>
      <c r="E35" s="24">
        <v>355162434</v>
      </c>
      <c r="F35" s="6">
        <v>355162434</v>
      </c>
      <c r="G35" s="25">
        <v>355162434</v>
      </c>
      <c r="H35" s="26">
        <v>21961584</v>
      </c>
      <c r="I35" s="24">
        <v>410259592</v>
      </c>
      <c r="J35" s="6">
        <v>432064113</v>
      </c>
      <c r="K35" s="25">
        <v>404667573</v>
      </c>
    </row>
    <row r="36" spans="1:11" ht="12.75">
      <c r="A36" s="22" t="s">
        <v>40</v>
      </c>
      <c r="B36" s="6">
        <v>401605390</v>
      </c>
      <c r="C36" s="6">
        <v>416678130</v>
      </c>
      <c r="D36" s="23">
        <v>248584463</v>
      </c>
      <c r="E36" s="24">
        <v>84274943</v>
      </c>
      <c r="F36" s="6">
        <v>70822945</v>
      </c>
      <c r="G36" s="25">
        <v>70822945</v>
      </c>
      <c r="H36" s="26">
        <v>441575831</v>
      </c>
      <c r="I36" s="24">
        <v>490103396</v>
      </c>
      <c r="J36" s="6">
        <v>492627132</v>
      </c>
      <c r="K36" s="25">
        <v>496298487</v>
      </c>
    </row>
    <row r="37" spans="1:11" ht="12.75">
      <c r="A37" s="22" t="s">
        <v>41</v>
      </c>
      <c r="B37" s="6">
        <v>41420030</v>
      </c>
      <c r="C37" s="6">
        <v>41379486</v>
      </c>
      <c r="D37" s="23">
        <v>174885747</v>
      </c>
      <c r="E37" s="24">
        <v>281512708</v>
      </c>
      <c r="F37" s="6">
        <v>281512708</v>
      </c>
      <c r="G37" s="25">
        <v>281512708</v>
      </c>
      <c r="H37" s="26">
        <v>49729782</v>
      </c>
      <c r="I37" s="24">
        <v>20287802</v>
      </c>
      <c r="J37" s="6">
        <v>2073052</v>
      </c>
      <c r="K37" s="25">
        <v>3139221</v>
      </c>
    </row>
    <row r="38" spans="1:11" ht="12.75">
      <c r="A38" s="22" t="s">
        <v>42</v>
      </c>
      <c r="B38" s="6">
        <v>7000234</v>
      </c>
      <c r="C38" s="6">
        <v>6877627</v>
      </c>
      <c r="D38" s="23">
        <v>26413101</v>
      </c>
      <c r="E38" s="24">
        <v>258640</v>
      </c>
      <c r="F38" s="6">
        <v>258640</v>
      </c>
      <c r="G38" s="25">
        <v>258640</v>
      </c>
      <c r="H38" s="26">
        <v>13725850</v>
      </c>
      <c r="I38" s="24">
        <v>21791511</v>
      </c>
      <c r="J38" s="6">
        <v>22309864</v>
      </c>
      <c r="K38" s="25">
        <v>-22755668</v>
      </c>
    </row>
    <row r="39" spans="1:11" ht="12.75">
      <c r="A39" s="22" t="s">
        <v>43</v>
      </c>
      <c r="B39" s="6">
        <v>400462233</v>
      </c>
      <c r="C39" s="6">
        <v>414858273</v>
      </c>
      <c r="D39" s="23">
        <v>491719139</v>
      </c>
      <c r="E39" s="24">
        <v>168697928</v>
      </c>
      <c r="F39" s="6">
        <v>134839617</v>
      </c>
      <c r="G39" s="25">
        <v>134839617</v>
      </c>
      <c r="H39" s="26">
        <v>407309885</v>
      </c>
      <c r="I39" s="24">
        <v>833679922</v>
      </c>
      <c r="J39" s="6">
        <v>880189473</v>
      </c>
      <c r="K39" s="25">
        <v>898545763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45167916</v>
      </c>
      <c r="C42" s="6">
        <v>21911478</v>
      </c>
      <c r="D42" s="23">
        <v>-68961769</v>
      </c>
      <c r="E42" s="24">
        <v>-180832668</v>
      </c>
      <c r="F42" s="6">
        <v>-170566105</v>
      </c>
      <c r="G42" s="25">
        <v>-170566105</v>
      </c>
      <c r="H42" s="26">
        <v>-163712070</v>
      </c>
      <c r="I42" s="24">
        <v>37561855</v>
      </c>
      <c r="J42" s="6">
        <v>35956942</v>
      </c>
      <c r="K42" s="25">
        <v>38557283</v>
      </c>
    </row>
    <row r="43" spans="1:11" ht="12.75">
      <c r="A43" s="22" t="s">
        <v>46</v>
      </c>
      <c r="B43" s="6">
        <v>-48228768</v>
      </c>
      <c r="C43" s="6">
        <v>-36844080</v>
      </c>
      <c r="D43" s="23">
        <v>22821410</v>
      </c>
      <c r="E43" s="24">
        <v>-22821410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-296087</v>
      </c>
      <c r="C44" s="6">
        <v>-352862</v>
      </c>
      <c r="D44" s="23">
        <v>2674373</v>
      </c>
      <c r="E44" s="24">
        <v>-1510104</v>
      </c>
      <c r="F44" s="6">
        <v>0</v>
      </c>
      <c r="G44" s="25">
        <v>0</v>
      </c>
      <c r="H44" s="26">
        <v>63977</v>
      </c>
      <c r="I44" s="24">
        <v>46021</v>
      </c>
      <c r="J44" s="6">
        <v>1</v>
      </c>
      <c r="K44" s="25">
        <v>0</v>
      </c>
    </row>
    <row r="45" spans="1:11" ht="12.75">
      <c r="A45" s="33" t="s">
        <v>48</v>
      </c>
      <c r="B45" s="7">
        <v>28419460</v>
      </c>
      <c r="C45" s="7">
        <v>13133997</v>
      </c>
      <c r="D45" s="69">
        <v>-39429763</v>
      </c>
      <c r="E45" s="70">
        <v>-205163870</v>
      </c>
      <c r="F45" s="7">
        <v>-170565793</v>
      </c>
      <c r="G45" s="71">
        <v>-170565793</v>
      </c>
      <c r="H45" s="72">
        <v>-157781678</v>
      </c>
      <c r="I45" s="70">
        <v>43474627</v>
      </c>
      <c r="J45" s="7">
        <v>41823745</v>
      </c>
      <c r="K45" s="71">
        <v>44424087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28419461</v>
      </c>
      <c r="C48" s="6">
        <v>13133998</v>
      </c>
      <c r="D48" s="23">
        <v>10458040</v>
      </c>
      <c r="E48" s="24">
        <v>273204815</v>
      </c>
      <c r="F48" s="6">
        <v>273204815</v>
      </c>
      <c r="G48" s="25">
        <v>273204815</v>
      </c>
      <c r="H48" s="26">
        <v>4254983</v>
      </c>
      <c r="I48" s="24">
        <v>399173274</v>
      </c>
      <c r="J48" s="6">
        <v>420128478</v>
      </c>
      <c r="K48" s="25">
        <v>392260154</v>
      </c>
    </row>
    <row r="49" spans="1:11" ht="12.75">
      <c r="A49" s="22" t="s">
        <v>51</v>
      </c>
      <c r="B49" s="6">
        <f>+B75</f>
        <v>2772209.8617628813</v>
      </c>
      <c r="C49" s="6">
        <f aca="true" t="shared" si="6" ref="C49:K49">+C75</f>
        <v>-574114.306379877</v>
      </c>
      <c r="D49" s="23">
        <f t="shared" si="6"/>
        <v>131935331</v>
      </c>
      <c r="E49" s="24">
        <f t="shared" si="6"/>
        <v>281512708</v>
      </c>
      <c r="F49" s="6">
        <f t="shared" si="6"/>
        <v>281512708</v>
      </c>
      <c r="G49" s="25">
        <f t="shared" si="6"/>
        <v>281512708</v>
      </c>
      <c r="H49" s="26">
        <f t="shared" si="6"/>
        <v>29071838</v>
      </c>
      <c r="I49" s="24">
        <f t="shared" si="6"/>
        <v>3680527.1726743253</v>
      </c>
      <c r="J49" s="6">
        <f t="shared" si="6"/>
        <v>-16067264.748846766</v>
      </c>
      <c r="K49" s="25">
        <f t="shared" si="6"/>
        <v>-16186101.44603726</v>
      </c>
    </row>
    <row r="50" spans="1:11" ht="12.75">
      <c r="A50" s="33" t="s">
        <v>52</v>
      </c>
      <c r="B50" s="7">
        <f>+B48-B49</f>
        <v>25647251.13823712</v>
      </c>
      <c r="C50" s="7">
        <f aca="true" t="shared" si="7" ref="C50:K50">+C48-C49</f>
        <v>13708112.306379877</v>
      </c>
      <c r="D50" s="69">
        <f t="shared" si="7"/>
        <v>-121477291</v>
      </c>
      <c r="E50" s="70">
        <f t="shared" si="7"/>
        <v>-8307893</v>
      </c>
      <c r="F50" s="7">
        <f t="shared" si="7"/>
        <v>-8307893</v>
      </c>
      <c r="G50" s="71">
        <f t="shared" si="7"/>
        <v>-8307893</v>
      </c>
      <c r="H50" s="72">
        <f t="shared" si="7"/>
        <v>-24816855</v>
      </c>
      <c r="I50" s="70">
        <f t="shared" si="7"/>
        <v>395492746.8273257</v>
      </c>
      <c r="J50" s="7">
        <f t="shared" si="7"/>
        <v>436195742.74884677</v>
      </c>
      <c r="K50" s="71">
        <f t="shared" si="7"/>
        <v>408446255.44603723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401605389</v>
      </c>
      <c r="C53" s="6">
        <v>416678135</v>
      </c>
      <c r="D53" s="23">
        <v>271380435</v>
      </c>
      <c r="E53" s="24">
        <v>84274931</v>
      </c>
      <c r="F53" s="6">
        <v>70822933</v>
      </c>
      <c r="G53" s="25">
        <v>70822933</v>
      </c>
      <c r="H53" s="26">
        <v>441575831</v>
      </c>
      <c r="I53" s="24">
        <v>489030892</v>
      </c>
      <c r="J53" s="6">
        <v>492627120</v>
      </c>
      <c r="K53" s="25">
        <v>496298475</v>
      </c>
    </row>
    <row r="54" spans="1:11" ht="12.75">
      <c r="A54" s="22" t="s">
        <v>55</v>
      </c>
      <c r="B54" s="6">
        <v>22467631</v>
      </c>
      <c r="C54" s="6">
        <v>20563847</v>
      </c>
      <c r="D54" s="23">
        <v>0</v>
      </c>
      <c r="E54" s="24">
        <v>23721031</v>
      </c>
      <c r="F54" s="6">
        <v>23721031</v>
      </c>
      <c r="G54" s="25">
        <v>23721031</v>
      </c>
      <c r="H54" s="26">
        <v>24248264</v>
      </c>
      <c r="I54" s="24">
        <v>24256289</v>
      </c>
      <c r="J54" s="6">
        <v>25469103</v>
      </c>
      <c r="K54" s="25">
        <v>26742559</v>
      </c>
    </row>
    <row r="55" spans="1:11" ht="12.75">
      <c r="A55" s="22" t="s">
        <v>56</v>
      </c>
      <c r="B55" s="6">
        <v>0</v>
      </c>
      <c r="C55" s="6">
        <v>0</v>
      </c>
      <c r="D55" s="23">
        <v>-5145447</v>
      </c>
      <c r="E55" s="24">
        <v>22801040</v>
      </c>
      <c r="F55" s="6">
        <v>23853966</v>
      </c>
      <c r="G55" s="25">
        <v>23853966</v>
      </c>
      <c r="H55" s="26">
        <v>22101734</v>
      </c>
      <c r="I55" s="24">
        <v>22582504</v>
      </c>
      <c r="J55" s="6">
        <v>24617254</v>
      </c>
      <c r="K55" s="25">
        <v>32009009</v>
      </c>
    </row>
    <row r="56" spans="1:11" ht="12.75">
      <c r="A56" s="22" t="s">
        <v>57</v>
      </c>
      <c r="B56" s="6">
        <v>7019693</v>
      </c>
      <c r="C56" s="6">
        <v>5922553</v>
      </c>
      <c r="D56" s="23">
        <v>1490002</v>
      </c>
      <c r="E56" s="24">
        <v>5608980</v>
      </c>
      <c r="F56" s="6">
        <v>8056907</v>
      </c>
      <c r="G56" s="25">
        <v>8056907</v>
      </c>
      <c r="H56" s="26">
        <v>3282243</v>
      </c>
      <c r="I56" s="24">
        <v>5196901</v>
      </c>
      <c r="J56" s="6">
        <v>4956545</v>
      </c>
      <c r="K56" s="25">
        <v>5101595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4900001</v>
      </c>
      <c r="F59" s="6">
        <v>4900001</v>
      </c>
      <c r="G59" s="25">
        <v>4900001</v>
      </c>
      <c r="H59" s="26">
        <v>4300000</v>
      </c>
      <c r="I59" s="24">
        <v>4900000</v>
      </c>
      <c r="J59" s="6">
        <v>5000000</v>
      </c>
      <c r="K59" s="25">
        <v>5100000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1000000</v>
      </c>
      <c r="F60" s="6">
        <v>1000000</v>
      </c>
      <c r="G60" s="25">
        <v>1000000</v>
      </c>
      <c r="H60" s="26">
        <v>1000000</v>
      </c>
      <c r="I60" s="24">
        <v>1050000</v>
      </c>
      <c r="J60" s="6">
        <v>1102500</v>
      </c>
      <c r="K60" s="25">
        <v>1102500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29044</v>
      </c>
      <c r="C65" s="98">
        <v>29044</v>
      </c>
      <c r="D65" s="99">
        <v>29044</v>
      </c>
      <c r="E65" s="97">
        <v>29044</v>
      </c>
      <c r="F65" s="98">
        <v>29044</v>
      </c>
      <c r="G65" s="99">
        <v>29044</v>
      </c>
      <c r="H65" s="100">
        <v>29044</v>
      </c>
      <c r="I65" s="97">
        <v>29044</v>
      </c>
      <c r="J65" s="98">
        <v>29044</v>
      </c>
      <c r="K65" s="99">
        <v>29044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1.0724666343952538</v>
      </c>
      <c r="C70" s="5">
        <f aca="true" t="shared" si="8" ref="C70:K70">IF(ISERROR(C71/C72),0,(C71/C72))</f>
        <v>0.9142584280006442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0.5934768267810534</v>
      </c>
      <c r="J70" s="5">
        <f t="shared" si="8"/>
        <v>0.6423841503905544</v>
      </c>
      <c r="K70" s="5">
        <f t="shared" si="8"/>
        <v>0.6517170449420029</v>
      </c>
    </row>
    <row r="71" spans="1:11" ht="12.75" hidden="1">
      <c r="A71" s="2" t="s">
        <v>120</v>
      </c>
      <c r="B71" s="2">
        <f>+B83</f>
        <v>20958765</v>
      </c>
      <c r="C71" s="2">
        <f aca="true" t="shared" si="9" ref="C71:K71">+C83</f>
        <v>19852874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20523545</v>
      </c>
      <c r="J71" s="2">
        <f t="shared" si="9"/>
        <v>23362997</v>
      </c>
      <c r="K71" s="2">
        <f t="shared" si="9"/>
        <v>25533336</v>
      </c>
    </row>
    <row r="72" spans="1:11" ht="12.75" hidden="1">
      <c r="A72" s="2" t="s">
        <v>121</v>
      </c>
      <c r="B72" s="2">
        <f>+B77</f>
        <v>19542580</v>
      </c>
      <c r="C72" s="2">
        <f aca="true" t="shared" si="10" ref="C72:K72">+C77</f>
        <v>21714729</v>
      </c>
      <c r="D72" s="2">
        <f t="shared" si="10"/>
        <v>81053917</v>
      </c>
      <c r="E72" s="2">
        <f t="shared" si="10"/>
        <v>24072449</v>
      </c>
      <c r="F72" s="2">
        <f t="shared" si="10"/>
        <v>33688661</v>
      </c>
      <c r="G72" s="2">
        <f t="shared" si="10"/>
        <v>33688661</v>
      </c>
      <c r="H72" s="2">
        <f t="shared" si="10"/>
        <v>33236164</v>
      </c>
      <c r="I72" s="2">
        <f t="shared" si="10"/>
        <v>34581881</v>
      </c>
      <c r="J72" s="2">
        <f t="shared" si="10"/>
        <v>36369199</v>
      </c>
      <c r="K72" s="2">
        <f t="shared" si="10"/>
        <v>39178561</v>
      </c>
    </row>
    <row r="73" spans="1:11" ht="12.75" hidden="1">
      <c r="A73" s="2" t="s">
        <v>122</v>
      </c>
      <c r="B73" s="2">
        <f>+B74</f>
        <v>209567065.83333322</v>
      </c>
      <c r="C73" s="2">
        <f aca="true" t="shared" si="11" ref="C73:K73">+(C78+C80+C81+C82)-(B78+B80+B81+B82)</f>
        <v>14445612</v>
      </c>
      <c r="D73" s="2">
        <f t="shared" si="11"/>
        <v>409292566</v>
      </c>
      <c r="E73" s="2">
        <f t="shared" si="11"/>
        <v>-366589203</v>
      </c>
      <c r="F73" s="2">
        <f>+(F78+F80+F81+F82)-(D78+D80+D81+D82)</f>
        <v>-366589203</v>
      </c>
      <c r="G73" s="2">
        <f>+(G78+G80+G81+G82)-(D78+D80+D81+D82)</f>
        <v>-366589203</v>
      </c>
      <c r="H73" s="2">
        <f>+(H78+H80+H81+H82)-(D78+D80+D81+D82)</f>
        <v>-424889223</v>
      </c>
      <c r="I73" s="2">
        <f>+(I78+I80+I81+I82)-(E78+E80+E81+E82)</f>
        <v>-64920303</v>
      </c>
      <c r="J73" s="2">
        <f t="shared" si="11"/>
        <v>849317</v>
      </c>
      <c r="K73" s="2">
        <f t="shared" si="11"/>
        <v>471784</v>
      </c>
    </row>
    <row r="74" spans="1:11" ht="12.75" hidden="1">
      <c r="A74" s="2" t="s">
        <v>123</v>
      </c>
      <c r="B74" s="2">
        <f>+TREND(C74:E74)</f>
        <v>209567065.83333322</v>
      </c>
      <c r="C74" s="2">
        <f>+C73</f>
        <v>14445612</v>
      </c>
      <c r="D74" s="2">
        <f aca="true" t="shared" si="12" ref="D74:K74">+D73</f>
        <v>409292566</v>
      </c>
      <c r="E74" s="2">
        <f t="shared" si="12"/>
        <v>-366589203</v>
      </c>
      <c r="F74" s="2">
        <f t="shared" si="12"/>
        <v>-366589203</v>
      </c>
      <c r="G74" s="2">
        <f t="shared" si="12"/>
        <v>-366589203</v>
      </c>
      <c r="H74" s="2">
        <f t="shared" si="12"/>
        <v>-424889223</v>
      </c>
      <c r="I74" s="2">
        <f t="shared" si="12"/>
        <v>-64920303</v>
      </c>
      <c r="J74" s="2">
        <f t="shared" si="12"/>
        <v>849317</v>
      </c>
      <c r="K74" s="2">
        <f t="shared" si="12"/>
        <v>471784</v>
      </c>
    </row>
    <row r="75" spans="1:11" ht="12.75" hidden="1">
      <c r="A75" s="2" t="s">
        <v>124</v>
      </c>
      <c r="B75" s="2">
        <f>+B84-(((B80+B81+B78)*B70)-B79)</f>
        <v>2772209.8617628813</v>
      </c>
      <c r="C75" s="2">
        <f aca="true" t="shared" si="13" ref="C75:K75">+C84-(((C80+C81+C78)*C70)-C79)</f>
        <v>-574114.306379877</v>
      </c>
      <c r="D75" s="2">
        <f t="shared" si="13"/>
        <v>131935331</v>
      </c>
      <c r="E75" s="2">
        <f t="shared" si="13"/>
        <v>281512708</v>
      </c>
      <c r="F75" s="2">
        <f t="shared" si="13"/>
        <v>281512708</v>
      </c>
      <c r="G75" s="2">
        <f t="shared" si="13"/>
        <v>281512708</v>
      </c>
      <c r="H75" s="2">
        <f t="shared" si="13"/>
        <v>29071838</v>
      </c>
      <c r="I75" s="2">
        <f t="shared" si="13"/>
        <v>3680527.1726743253</v>
      </c>
      <c r="J75" s="2">
        <f t="shared" si="13"/>
        <v>-16067264.748846766</v>
      </c>
      <c r="K75" s="2">
        <f t="shared" si="13"/>
        <v>-16186101.44603726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19542580</v>
      </c>
      <c r="C77" s="3">
        <v>21714729</v>
      </c>
      <c r="D77" s="3">
        <v>81053917</v>
      </c>
      <c r="E77" s="3">
        <v>24072449</v>
      </c>
      <c r="F77" s="3">
        <v>33688661</v>
      </c>
      <c r="G77" s="3">
        <v>33688661</v>
      </c>
      <c r="H77" s="3">
        <v>33236164</v>
      </c>
      <c r="I77" s="3">
        <v>34581881</v>
      </c>
      <c r="J77" s="3">
        <v>36369199</v>
      </c>
      <c r="K77" s="3">
        <v>39178561</v>
      </c>
    </row>
    <row r="78" spans="1:11" ht="13.5" hidden="1">
      <c r="A78" s="1" t="s">
        <v>67</v>
      </c>
      <c r="B78" s="3">
        <v>0</v>
      </c>
      <c r="C78" s="3">
        <v>0</v>
      </c>
      <c r="D78" s="3">
        <v>-22795972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22996406</v>
      </c>
      <c r="C79" s="3">
        <v>29873670</v>
      </c>
      <c r="D79" s="3">
        <v>131935331</v>
      </c>
      <c r="E79" s="3">
        <v>281512708</v>
      </c>
      <c r="F79" s="3">
        <v>281512708</v>
      </c>
      <c r="G79" s="3">
        <v>281512708</v>
      </c>
      <c r="H79" s="3">
        <v>29071838</v>
      </c>
      <c r="I79" s="3">
        <v>10260000</v>
      </c>
      <c r="J79" s="3">
        <v>-8400002</v>
      </c>
      <c r="K79" s="3">
        <v>-8099975</v>
      </c>
    </row>
    <row r="80" spans="1:11" ht="13.5" hidden="1">
      <c r="A80" s="1" t="s">
        <v>69</v>
      </c>
      <c r="B80" s="3">
        <v>7469630</v>
      </c>
      <c r="C80" s="3">
        <v>5683400</v>
      </c>
      <c r="D80" s="3">
        <v>391344136</v>
      </c>
      <c r="E80" s="3">
        <v>49733293</v>
      </c>
      <c r="F80" s="3">
        <v>49733293</v>
      </c>
      <c r="G80" s="3">
        <v>49733293</v>
      </c>
      <c r="H80" s="3">
        <v>9669373</v>
      </c>
      <c r="I80" s="3">
        <v>8986317</v>
      </c>
      <c r="J80" s="3">
        <v>9435631</v>
      </c>
      <c r="K80" s="3">
        <v>9907414</v>
      </c>
    </row>
    <row r="81" spans="1:11" ht="13.5" hidden="1">
      <c r="A81" s="1" t="s">
        <v>70</v>
      </c>
      <c r="B81" s="3">
        <v>11388016</v>
      </c>
      <c r="C81" s="3">
        <v>27619858</v>
      </c>
      <c r="D81" s="3">
        <v>74047660</v>
      </c>
      <c r="E81" s="3">
        <v>26273328</v>
      </c>
      <c r="F81" s="3">
        <v>26273328</v>
      </c>
      <c r="G81" s="3">
        <v>26273328</v>
      </c>
      <c r="H81" s="3">
        <v>8037228</v>
      </c>
      <c r="I81" s="3">
        <v>2100001</v>
      </c>
      <c r="J81" s="3">
        <v>2500004</v>
      </c>
      <c r="K81" s="3">
        <v>2500005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20958765</v>
      </c>
      <c r="C83" s="3">
        <v>19852874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20523545</v>
      </c>
      <c r="J83" s="3">
        <v>23362997</v>
      </c>
      <c r="K83" s="3">
        <v>25533336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3495798</v>
      </c>
      <c r="C5" s="6">
        <v>3719860</v>
      </c>
      <c r="D5" s="23">
        <v>0</v>
      </c>
      <c r="E5" s="24">
        <v>4279211</v>
      </c>
      <c r="F5" s="6">
        <v>4279211</v>
      </c>
      <c r="G5" s="25">
        <v>4279211</v>
      </c>
      <c r="H5" s="26">
        <v>4058019</v>
      </c>
      <c r="I5" s="24">
        <v>4503299</v>
      </c>
      <c r="J5" s="6">
        <v>4746477</v>
      </c>
      <c r="K5" s="25">
        <v>5002787</v>
      </c>
    </row>
    <row r="6" spans="1:11" ht="12.75">
      <c r="A6" s="22" t="s">
        <v>19</v>
      </c>
      <c r="B6" s="6">
        <v>838985</v>
      </c>
      <c r="C6" s="6">
        <v>905729</v>
      </c>
      <c r="D6" s="23">
        <v>0</v>
      </c>
      <c r="E6" s="24">
        <v>1124743</v>
      </c>
      <c r="F6" s="6">
        <v>1135914</v>
      </c>
      <c r="G6" s="25">
        <v>1135914</v>
      </c>
      <c r="H6" s="26">
        <v>1031750</v>
      </c>
      <c r="I6" s="24">
        <v>1195000</v>
      </c>
      <c r="J6" s="6">
        <v>1259530</v>
      </c>
      <c r="K6" s="25">
        <v>1327545</v>
      </c>
    </row>
    <row r="7" spans="1:11" ht="12.75">
      <c r="A7" s="22" t="s">
        <v>20</v>
      </c>
      <c r="B7" s="6">
        <v>5047332</v>
      </c>
      <c r="C7" s="6">
        <v>5930460</v>
      </c>
      <c r="D7" s="23">
        <v>0</v>
      </c>
      <c r="E7" s="24">
        <v>7500000</v>
      </c>
      <c r="F7" s="6">
        <v>7500000</v>
      </c>
      <c r="G7" s="25">
        <v>7500000</v>
      </c>
      <c r="H7" s="26">
        <v>5615196</v>
      </c>
      <c r="I7" s="24">
        <v>9500000</v>
      </c>
      <c r="J7" s="6">
        <v>10013000</v>
      </c>
      <c r="K7" s="25">
        <v>10553702</v>
      </c>
    </row>
    <row r="8" spans="1:11" ht="12.75">
      <c r="A8" s="22" t="s">
        <v>21</v>
      </c>
      <c r="B8" s="6">
        <v>144546465</v>
      </c>
      <c r="C8" s="6">
        <v>135402317</v>
      </c>
      <c r="D8" s="23">
        <v>0</v>
      </c>
      <c r="E8" s="24">
        <v>140411000</v>
      </c>
      <c r="F8" s="6">
        <v>179154520</v>
      </c>
      <c r="G8" s="25">
        <v>179154520</v>
      </c>
      <c r="H8" s="26">
        <v>141357861</v>
      </c>
      <c r="I8" s="24">
        <v>153664001</v>
      </c>
      <c r="J8" s="6">
        <v>164962869</v>
      </c>
      <c r="K8" s="25">
        <v>173559387</v>
      </c>
    </row>
    <row r="9" spans="1:11" ht="12.75">
      <c r="A9" s="22" t="s">
        <v>22</v>
      </c>
      <c r="B9" s="6">
        <v>51433608</v>
      </c>
      <c r="C9" s="6">
        <v>7952715</v>
      </c>
      <c r="D9" s="23">
        <v>-834919</v>
      </c>
      <c r="E9" s="24">
        <v>3726764</v>
      </c>
      <c r="F9" s="6">
        <v>3905305</v>
      </c>
      <c r="G9" s="25">
        <v>3905305</v>
      </c>
      <c r="H9" s="26">
        <v>4046282</v>
      </c>
      <c r="I9" s="24">
        <v>23186900</v>
      </c>
      <c r="J9" s="6">
        <v>24438993</v>
      </c>
      <c r="K9" s="25">
        <v>25758698</v>
      </c>
    </row>
    <row r="10" spans="1:11" ht="20.25">
      <c r="A10" s="27" t="s">
        <v>114</v>
      </c>
      <c r="B10" s="28">
        <f>SUM(B5:B9)</f>
        <v>205362188</v>
      </c>
      <c r="C10" s="29">
        <f aca="true" t="shared" si="0" ref="C10:K10">SUM(C5:C9)</f>
        <v>153911081</v>
      </c>
      <c r="D10" s="30">
        <f t="shared" si="0"/>
        <v>-834919</v>
      </c>
      <c r="E10" s="28">
        <f t="shared" si="0"/>
        <v>157041718</v>
      </c>
      <c r="F10" s="29">
        <f t="shared" si="0"/>
        <v>195974950</v>
      </c>
      <c r="G10" s="31">
        <f t="shared" si="0"/>
        <v>195974950</v>
      </c>
      <c r="H10" s="32">
        <f t="shared" si="0"/>
        <v>156109108</v>
      </c>
      <c r="I10" s="28">
        <f t="shared" si="0"/>
        <v>192049200</v>
      </c>
      <c r="J10" s="29">
        <f t="shared" si="0"/>
        <v>205420869</v>
      </c>
      <c r="K10" s="31">
        <f t="shared" si="0"/>
        <v>216202119</v>
      </c>
    </row>
    <row r="11" spans="1:11" ht="12.75">
      <c r="A11" s="22" t="s">
        <v>23</v>
      </c>
      <c r="B11" s="6">
        <v>53487280</v>
      </c>
      <c r="C11" s="6">
        <v>61077009</v>
      </c>
      <c r="D11" s="23">
        <v>1283871</v>
      </c>
      <c r="E11" s="24">
        <v>76432611</v>
      </c>
      <c r="F11" s="6">
        <v>71893023</v>
      </c>
      <c r="G11" s="25">
        <v>71893023</v>
      </c>
      <c r="H11" s="26">
        <v>68868642</v>
      </c>
      <c r="I11" s="24">
        <v>76639966</v>
      </c>
      <c r="J11" s="6">
        <v>79033092</v>
      </c>
      <c r="K11" s="25">
        <v>83300882</v>
      </c>
    </row>
    <row r="12" spans="1:11" ht="12.75">
      <c r="A12" s="22" t="s">
        <v>24</v>
      </c>
      <c r="B12" s="6">
        <v>12750235</v>
      </c>
      <c r="C12" s="6">
        <v>13490351</v>
      </c>
      <c r="D12" s="23">
        <v>0</v>
      </c>
      <c r="E12" s="24">
        <v>17055517</v>
      </c>
      <c r="F12" s="6">
        <v>17055517</v>
      </c>
      <c r="G12" s="25">
        <v>17055517</v>
      </c>
      <c r="H12" s="26">
        <v>13365530</v>
      </c>
      <c r="I12" s="24">
        <v>15792994</v>
      </c>
      <c r="J12" s="6">
        <v>16645814</v>
      </c>
      <c r="K12" s="25">
        <v>17544689</v>
      </c>
    </row>
    <row r="13" spans="1:11" ht="12.75">
      <c r="A13" s="22" t="s">
        <v>115</v>
      </c>
      <c r="B13" s="6">
        <v>35767193</v>
      </c>
      <c r="C13" s="6">
        <v>42725386</v>
      </c>
      <c r="D13" s="23">
        <v>41050392</v>
      </c>
      <c r="E13" s="24">
        <v>45760000</v>
      </c>
      <c r="F13" s="6">
        <v>45760000</v>
      </c>
      <c r="G13" s="25">
        <v>45760000</v>
      </c>
      <c r="H13" s="26">
        <v>0</v>
      </c>
      <c r="I13" s="24">
        <v>50500000</v>
      </c>
      <c r="J13" s="6">
        <v>53227000</v>
      </c>
      <c r="K13" s="25">
        <v>56101258</v>
      </c>
    </row>
    <row r="14" spans="1:11" ht="12.75">
      <c r="A14" s="22" t="s">
        <v>25</v>
      </c>
      <c r="B14" s="6">
        <v>0</v>
      </c>
      <c r="C14" s="6">
        <v>811116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5924635</v>
      </c>
      <c r="C15" s="6">
        <v>982727</v>
      </c>
      <c r="D15" s="23">
        <v>26303</v>
      </c>
      <c r="E15" s="24">
        <v>5701000</v>
      </c>
      <c r="F15" s="6">
        <v>7407506</v>
      </c>
      <c r="G15" s="25">
        <v>7407506</v>
      </c>
      <c r="H15" s="26">
        <v>4944345</v>
      </c>
      <c r="I15" s="24">
        <v>4540000</v>
      </c>
      <c r="J15" s="6">
        <v>4785160</v>
      </c>
      <c r="K15" s="25">
        <v>5043556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200000</v>
      </c>
      <c r="F16" s="6">
        <v>1193485</v>
      </c>
      <c r="G16" s="25">
        <v>1193485</v>
      </c>
      <c r="H16" s="26">
        <v>393459</v>
      </c>
      <c r="I16" s="24">
        <v>600000</v>
      </c>
      <c r="J16" s="6">
        <v>632400</v>
      </c>
      <c r="K16" s="25">
        <v>666550</v>
      </c>
    </row>
    <row r="17" spans="1:11" ht="12.75">
      <c r="A17" s="22" t="s">
        <v>27</v>
      </c>
      <c r="B17" s="6">
        <v>69503795</v>
      </c>
      <c r="C17" s="6">
        <v>94429582</v>
      </c>
      <c r="D17" s="23">
        <v>4513843</v>
      </c>
      <c r="E17" s="24">
        <v>56224773</v>
      </c>
      <c r="F17" s="6">
        <v>71368878</v>
      </c>
      <c r="G17" s="25">
        <v>71368878</v>
      </c>
      <c r="H17" s="26">
        <v>64502687</v>
      </c>
      <c r="I17" s="24">
        <v>85769790</v>
      </c>
      <c r="J17" s="6">
        <v>90190559</v>
      </c>
      <c r="K17" s="25">
        <v>95061087</v>
      </c>
    </row>
    <row r="18" spans="1:11" ht="12.75">
      <c r="A18" s="33" t="s">
        <v>28</v>
      </c>
      <c r="B18" s="34">
        <f>SUM(B11:B17)</f>
        <v>177433138</v>
      </c>
      <c r="C18" s="35">
        <f aca="true" t="shared" si="1" ref="C18:K18">SUM(C11:C17)</f>
        <v>213516171</v>
      </c>
      <c r="D18" s="36">
        <f t="shared" si="1"/>
        <v>46874409</v>
      </c>
      <c r="E18" s="34">
        <f t="shared" si="1"/>
        <v>201373901</v>
      </c>
      <c r="F18" s="35">
        <f t="shared" si="1"/>
        <v>214678409</v>
      </c>
      <c r="G18" s="37">
        <f t="shared" si="1"/>
        <v>214678409</v>
      </c>
      <c r="H18" s="38">
        <f t="shared" si="1"/>
        <v>152074663</v>
      </c>
      <c r="I18" s="34">
        <f t="shared" si="1"/>
        <v>233842750</v>
      </c>
      <c r="J18" s="35">
        <f t="shared" si="1"/>
        <v>244514025</v>
      </c>
      <c r="K18" s="37">
        <f t="shared" si="1"/>
        <v>257718022</v>
      </c>
    </row>
    <row r="19" spans="1:11" ht="12.75">
      <c r="A19" s="33" t="s">
        <v>29</v>
      </c>
      <c r="B19" s="39">
        <f>+B10-B18</f>
        <v>27929050</v>
      </c>
      <c r="C19" s="40">
        <f aca="true" t="shared" si="2" ref="C19:K19">+C10-C18</f>
        <v>-59605090</v>
      </c>
      <c r="D19" s="41">
        <f t="shared" si="2"/>
        <v>-47709328</v>
      </c>
      <c r="E19" s="39">
        <f t="shared" si="2"/>
        <v>-44332183</v>
      </c>
      <c r="F19" s="40">
        <f t="shared" si="2"/>
        <v>-18703459</v>
      </c>
      <c r="G19" s="42">
        <f t="shared" si="2"/>
        <v>-18703459</v>
      </c>
      <c r="H19" s="43">
        <f t="shared" si="2"/>
        <v>4034445</v>
      </c>
      <c r="I19" s="39">
        <f t="shared" si="2"/>
        <v>-41793550</v>
      </c>
      <c r="J19" s="40">
        <f t="shared" si="2"/>
        <v>-39093156</v>
      </c>
      <c r="K19" s="42">
        <f t="shared" si="2"/>
        <v>-41515903</v>
      </c>
    </row>
    <row r="20" spans="1:11" ht="20.25">
      <c r="A20" s="44" t="s">
        <v>30</v>
      </c>
      <c r="B20" s="45">
        <v>57304000</v>
      </c>
      <c r="C20" s="46">
        <v>71410768</v>
      </c>
      <c r="D20" s="47">
        <v>0</v>
      </c>
      <c r="E20" s="45">
        <v>41794000</v>
      </c>
      <c r="F20" s="46">
        <v>42994000</v>
      </c>
      <c r="G20" s="48">
        <v>42994000</v>
      </c>
      <c r="H20" s="49">
        <v>33301877</v>
      </c>
      <c r="I20" s="45">
        <v>60181000</v>
      </c>
      <c r="J20" s="46">
        <v>60639000</v>
      </c>
      <c r="K20" s="48">
        <v>63460000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85233050</v>
      </c>
      <c r="C22" s="57">
        <f aca="true" t="shared" si="3" ref="C22:K22">SUM(C19:C21)</f>
        <v>11805678</v>
      </c>
      <c r="D22" s="58">
        <f t="shared" si="3"/>
        <v>-47709328</v>
      </c>
      <c r="E22" s="56">
        <f t="shared" si="3"/>
        <v>-2538183</v>
      </c>
      <c r="F22" s="57">
        <f t="shared" si="3"/>
        <v>24290541</v>
      </c>
      <c r="G22" s="59">
        <f t="shared" si="3"/>
        <v>24290541</v>
      </c>
      <c r="H22" s="60">
        <f t="shared" si="3"/>
        <v>37336322</v>
      </c>
      <c r="I22" s="56">
        <f t="shared" si="3"/>
        <v>18387450</v>
      </c>
      <c r="J22" s="57">
        <f t="shared" si="3"/>
        <v>21545844</v>
      </c>
      <c r="K22" s="59">
        <f t="shared" si="3"/>
        <v>21944097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85233050</v>
      </c>
      <c r="C24" s="40">
        <f aca="true" t="shared" si="4" ref="C24:K24">SUM(C22:C23)</f>
        <v>11805678</v>
      </c>
      <c r="D24" s="41">
        <f t="shared" si="4"/>
        <v>-47709328</v>
      </c>
      <c r="E24" s="39">
        <f t="shared" si="4"/>
        <v>-2538183</v>
      </c>
      <c r="F24" s="40">
        <f t="shared" si="4"/>
        <v>24290541</v>
      </c>
      <c r="G24" s="42">
        <f t="shared" si="4"/>
        <v>24290541</v>
      </c>
      <c r="H24" s="43">
        <f t="shared" si="4"/>
        <v>37336322</v>
      </c>
      <c r="I24" s="39">
        <f t="shared" si="4"/>
        <v>18387450</v>
      </c>
      <c r="J24" s="40">
        <f t="shared" si="4"/>
        <v>21545844</v>
      </c>
      <c r="K24" s="42">
        <f t="shared" si="4"/>
        <v>21944097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92271719</v>
      </c>
      <c r="C27" s="7">
        <v>61594120</v>
      </c>
      <c r="D27" s="69">
        <v>91858272</v>
      </c>
      <c r="E27" s="70">
        <v>26319000</v>
      </c>
      <c r="F27" s="7">
        <v>85888115</v>
      </c>
      <c r="G27" s="71">
        <v>85888115</v>
      </c>
      <c r="H27" s="72">
        <v>53635842</v>
      </c>
      <c r="I27" s="70">
        <v>70849004</v>
      </c>
      <c r="J27" s="7">
        <v>67289826</v>
      </c>
      <c r="K27" s="71">
        <v>69343616</v>
      </c>
    </row>
    <row r="28" spans="1:11" ht="12.75">
      <c r="A28" s="73" t="s">
        <v>34</v>
      </c>
      <c r="B28" s="6">
        <v>57304000</v>
      </c>
      <c r="C28" s="6">
        <v>33700724</v>
      </c>
      <c r="D28" s="23">
        <v>4418009</v>
      </c>
      <c r="E28" s="24">
        <v>36794000</v>
      </c>
      <c r="F28" s="6">
        <v>37165771</v>
      </c>
      <c r="G28" s="25">
        <v>37165771</v>
      </c>
      <c r="H28" s="26">
        <v>40891372</v>
      </c>
      <c r="I28" s="24">
        <v>59367004</v>
      </c>
      <c r="J28" s="6">
        <v>58244398</v>
      </c>
      <c r="K28" s="25">
        <v>60031919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34967719</v>
      </c>
      <c r="C31" s="6">
        <v>27893396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11482000</v>
      </c>
      <c r="J31" s="6">
        <v>9045428</v>
      </c>
      <c r="K31" s="25">
        <v>9311697</v>
      </c>
    </row>
    <row r="32" spans="1:11" ht="12.75">
      <c r="A32" s="33" t="s">
        <v>37</v>
      </c>
      <c r="B32" s="7">
        <f>SUM(B28:B31)</f>
        <v>92271719</v>
      </c>
      <c r="C32" s="7">
        <f aca="true" t="shared" si="5" ref="C32:K32">SUM(C28:C31)</f>
        <v>61594120</v>
      </c>
      <c r="D32" s="69">
        <f t="shared" si="5"/>
        <v>4418009</v>
      </c>
      <c r="E32" s="70">
        <f t="shared" si="5"/>
        <v>36794000</v>
      </c>
      <c r="F32" s="7">
        <f t="shared" si="5"/>
        <v>37165771</v>
      </c>
      <c r="G32" s="71">
        <f t="shared" si="5"/>
        <v>37165771</v>
      </c>
      <c r="H32" s="72">
        <f t="shared" si="5"/>
        <v>40891372</v>
      </c>
      <c r="I32" s="70">
        <f t="shared" si="5"/>
        <v>70849004</v>
      </c>
      <c r="J32" s="7">
        <f t="shared" si="5"/>
        <v>67289826</v>
      </c>
      <c r="K32" s="71">
        <f t="shared" si="5"/>
        <v>69343616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89977320</v>
      </c>
      <c r="C35" s="6">
        <v>94572702</v>
      </c>
      <c r="D35" s="23">
        <v>-3514875</v>
      </c>
      <c r="E35" s="24">
        <v>-63484080</v>
      </c>
      <c r="F35" s="6">
        <v>134129367</v>
      </c>
      <c r="G35" s="25">
        <v>134129367</v>
      </c>
      <c r="H35" s="26">
        <v>-31380918</v>
      </c>
      <c r="I35" s="24">
        <v>114805384</v>
      </c>
      <c r="J35" s="6">
        <v>121004874</v>
      </c>
      <c r="K35" s="25">
        <v>127539138</v>
      </c>
    </row>
    <row r="36" spans="1:11" ht="12.75">
      <c r="A36" s="22" t="s">
        <v>40</v>
      </c>
      <c r="B36" s="6">
        <v>377339160</v>
      </c>
      <c r="C36" s="6">
        <v>392367144</v>
      </c>
      <c r="D36" s="23">
        <v>-34207370</v>
      </c>
      <c r="E36" s="24">
        <v>26319000</v>
      </c>
      <c r="F36" s="6">
        <v>40128115</v>
      </c>
      <c r="G36" s="25">
        <v>40128115</v>
      </c>
      <c r="H36" s="26">
        <v>54446971</v>
      </c>
      <c r="I36" s="24">
        <v>439122647</v>
      </c>
      <c r="J36" s="6">
        <v>458758991</v>
      </c>
      <c r="K36" s="25">
        <v>483988367</v>
      </c>
    </row>
    <row r="37" spans="1:11" ht="12.75">
      <c r="A37" s="22" t="s">
        <v>41</v>
      </c>
      <c r="B37" s="6">
        <v>43166564</v>
      </c>
      <c r="C37" s="6">
        <v>50609130</v>
      </c>
      <c r="D37" s="23">
        <v>6611514</v>
      </c>
      <c r="E37" s="24">
        <v>10595123</v>
      </c>
      <c r="F37" s="6">
        <v>10595123</v>
      </c>
      <c r="G37" s="25">
        <v>10595123</v>
      </c>
      <c r="H37" s="26">
        <v>-14270251</v>
      </c>
      <c r="I37" s="24">
        <v>14177855</v>
      </c>
      <c r="J37" s="6">
        <v>14954637</v>
      </c>
      <c r="K37" s="25">
        <v>15762188</v>
      </c>
    </row>
    <row r="38" spans="1:11" ht="12.75">
      <c r="A38" s="22" t="s">
        <v>42</v>
      </c>
      <c r="B38" s="6">
        <v>35216</v>
      </c>
      <c r="C38" s="6">
        <v>1859489</v>
      </c>
      <c r="D38" s="23">
        <v>5094933</v>
      </c>
      <c r="E38" s="24">
        <v>0</v>
      </c>
      <c r="F38" s="6">
        <v>0</v>
      </c>
      <c r="G38" s="25">
        <v>0</v>
      </c>
      <c r="H38" s="26">
        <v>0</v>
      </c>
      <c r="I38" s="24">
        <v>8535000</v>
      </c>
      <c r="J38" s="6">
        <v>8995890</v>
      </c>
      <c r="K38" s="25">
        <v>9481668</v>
      </c>
    </row>
    <row r="39" spans="1:11" ht="12.75">
      <c r="A39" s="22" t="s">
        <v>43</v>
      </c>
      <c r="B39" s="6">
        <v>424114700</v>
      </c>
      <c r="C39" s="6">
        <v>434471227</v>
      </c>
      <c r="D39" s="23">
        <v>-1719365</v>
      </c>
      <c r="E39" s="24">
        <v>-45222020</v>
      </c>
      <c r="F39" s="6">
        <v>139371818</v>
      </c>
      <c r="G39" s="25">
        <v>139371818</v>
      </c>
      <c r="H39" s="26">
        <v>0</v>
      </c>
      <c r="I39" s="24">
        <v>531415176</v>
      </c>
      <c r="J39" s="6">
        <v>555813338</v>
      </c>
      <c r="K39" s="25">
        <v>586283649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81318273</v>
      </c>
      <c r="C42" s="6">
        <v>68077541</v>
      </c>
      <c r="D42" s="23">
        <v>-2884235</v>
      </c>
      <c r="E42" s="24">
        <v>-153413901</v>
      </c>
      <c r="F42" s="6">
        <v>28452996</v>
      </c>
      <c r="G42" s="25">
        <v>28452996</v>
      </c>
      <c r="H42" s="26">
        <v>-89533076</v>
      </c>
      <c r="I42" s="24">
        <v>44253780</v>
      </c>
      <c r="J42" s="6">
        <v>26498084</v>
      </c>
      <c r="K42" s="25">
        <v>29547740</v>
      </c>
    </row>
    <row r="43" spans="1:11" ht="12.75">
      <c r="A43" s="22" t="s">
        <v>46</v>
      </c>
      <c r="B43" s="6">
        <v>-52657191</v>
      </c>
      <c r="C43" s="6">
        <v>-59588284</v>
      </c>
      <c r="D43" s="23">
        <v>0</v>
      </c>
      <c r="E43" s="24">
        <v>0</v>
      </c>
      <c r="F43" s="6">
        <v>-86767050</v>
      </c>
      <c r="G43" s="25">
        <v>-86767050</v>
      </c>
      <c r="H43" s="26">
        <v>-7974278</v>
      </c>
      <c r="I43" s="24">
        <v>-69444004</v>
      </c>
      <c r="J43" s="6">
        <v>-69893980</v>
      </c>
      <c r="K43" s="25">
        <v>-71146456</v>
      </c>
    </row>
    <row r="44" spans="1:11" ht="12.75">
      <c r="A44" s="22" t="s">
        <v>47</v>
      </c>
      <c r="B44" s="6">
        <v>-378048</v>
      </c>
      <c r="C44" s="6">
        <v>-413641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79322802</v>
      </c>
      <c r="C45" s="7">
        <v>87398418</v>
      </c>
      <c r="D45" s="69">
        <v>-2884235</v>
      </c>
      <c r="E45" s="70">
        <v>-153413901</v>
      </c>
      <c r="F45" s="7">
        <v>-58314054</v>
      </c>
      <c r="G45" s="71">
        <v>-58314054</v>
      </c>
      <c r="H45" s="72">
        <v>-39185355</v>
      </c>
      <c r="I45" s="70">
        <v>74721214</v>
      </c>
      <c r="J45" s="7">
        <v>31325318</v>
      </c>
      <c r="K45" s="71">
        <v>-10273399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79322802</v>
      </c>
      <c r="C48" s="6">
        <v>87398417</v>
      </c>
      <c r="D48" s="23">
        <v>0</v>
      </c>
      <c r="E48" s="24">
        <v>-62851919</v>
      </c>
      <c r="F48" s="6">
        <v>134761528</v>
      </c>
      <c r="G48" s="25">
        <v>134761528</v>
      </c>
      <c r="H48" s="26">
        <v>-32933659</v>
      </c>
      <c r="I48" s="24">
        <v>109207085</v>
      </c>
      <c r="J48" s="6">
        <v>115104267</v>
      </c>
      <c r="K48" s="25">
        <v>121319898</v>
      </c>
    </row>
    <row r="49" spans="1:11" ht="12.75">
      <c r="A49" s="22" t="s">
        <v>51</v>
      </c>
      <c r="B49" s="6">
        <f>+B75</f>
        <v>21097586.831840195</v>
      </c>
      <c r="C49" s="6">
        <f aca="true" t="shared" si="6" ref="C49:K49">+C75</f>
        <v>4499261.316365525</v>
      </c>
      <c r="D49" s="23">
        <f t="shared" si="6"/>
        <v>6414102</v>
      </c>
      <c r="E49" s="24">
        <f t="shared" si="6"/>
        <v>10595123</v>
      </c>
      <c r="F49" s="6">
        <f t="shared" si="6"/>
        <v>10918708.641210653</v>
      </c>
      <c r="G49" s="25">
        <f t="shared" si="6"/>
        <v>10918708.641210653</v>
      </c>
      <c r="H49" s="26">
        <f t="shared" si="6"/>
        <v>-25534476.528119944</v>
      </c>
      <c r="I49" s="24">
        <f t="shared" si="6"/>
        <v>6524906.921246241</v>
      </c>
      <c r="J49" s="6">
        <f t="shared" si="6"/>
        <v>8351483.429588996</v>
      </c>
      <c r="K49" s="25">
        <f t="shared" si="6"/>
        <v>8802447.511202427</v>
      </c>
    </row>
    <row r="50" spans="1:11" ht="12.75">
      <c r="A50" s="33" t="s">
        <v>52</v>
      </c>
      <c r="B50" s="7">
        <f>+B48-B49</f>
        <v>58225215.168159805</v>
      </c>
      <c r="C50" s="7">
        <f aca="true" t="shared" si="7" ref="C50:K50">+C48-C49</f>
        <v>82899155.68363447</v>
      </c>
      <c r="D50" s="69">
        <f t="shared" si="7"/>
        <v>-6414102</v>
      </c>
      <c r="E50" s="70">
        <f t="shared" si="7"/>
        <v>-73447042</v>
      </c>
      <c r="F50" s="7">
        <f t="shared" si="7"/>
        <v>123842819.35878935</v>
      </c>
      <c r="G50" s="71">
        <f t="shared" si="7"/>
        <v>123842819.35878935</v>
      </c>
      <c r="H50" s="72">
        <f t="shared" si="7"/>
        <v>-7399182.471880056</v>
      </c>
      <c r="I50" s="70">
        <f t="shared" si="7"/>
        <v>102682178.07875375</v>
      </c>
      <c r="J50" s="7">
        <f t="shared" si="7"/>
        <v>106752783.570411</v>
      </c>
      <c r="K50" s="71">
        <f t="shared" si="7"/>
        <v>112517450.48879758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376942611</v>
      </c>
      <c r="C53" s="6">
        <v>392367144</v>
      </c>
      <c r="D53" s="23">
        <v>52252957</v>
      </c>
      <c r="E53" s="24">
        <v>21319000</v>
      </c>
      <c r="F53" s="6">
        <v>35106397</v>
      </c>
      <c r="G53" s="25">
        <v>35106397</v>
      </c>
      <c r="H53" s="26">
        <v>52990946</v>
      </c>
      <c r="I53" s="24">
        <v>410622647</v>
      </c>
      <c r="J53" s="6">
        <v>431704991</v>
      </c>
      <c r="K53" s="25">
        <v>455473451</v>
      </c>
    </row>
    <row r="54" spans="1:11" ht="12.75">
      <c r="A54" s="22" t="s">
        <v>55</v>
      </c>
      <c r="B54" s="6">
        <v>35767193</v>
      </c>
      <c r="C54" s="6">
        <v>42725386</v>
      </c>
      <c r="D54" s="23">
        <v>0</v>
      </c>
      <c r="E54" s="24">
        <v>45760000</v>
      </c>
      <c r="F54" s="6">
        <v>45760000</v>
      </c>
      <c r="G54" s="25">
        <v>45760000</v>
      </c>
      <c r="H54" s="26">
        <v>0</v>
      </c>
      <c r="I54" s="24">
        <v>50500000</v>
      </c>
      <c r="J54" s="6">
        <v>53227000</v>
      </c>
      <c r="K54" s="25">
        <v>56101258</v>
      </c>
    </row>
    <row r="55" spans="1:11" ht="12.75">
      <c r="A55" s="22" t="s">
        <v>56</v>
      </c>
      <c r="B55" s="6">
        <v>0</v>
      </c>
      <c r="C55" s="6">
        <v>0</v>
      </c>
      <c r="D55" s="23">
        <v>21269752</v>
      </c>
      <c r="E55" s="24">
        <v>-20155671</v>
      </c>
      <c r="F55" s="6">
        <v>10137663</v>
      </c>
      <c r="G55" s="25">
        <v>10137663</v>
      </c>
      <c r="H55" s="26">
        <v>23629347</v>
      </c>
      <c r="I55" s="24">
        <v>28921000</v>
      </c>
      <c r="J55" s="6">
        <v>27747310</v>
      </c>
      <c r="K55" s="25">
        <v>27665805</v>
      </c>
    </row>
    <row r="56" spans="1:11" ht="12.75">
      <c r="A56" s="22" t="s">
        <v>57</v>
      </c>
      <c r="B56" s="6">
        <v>0</v>
      </c>
      <c r="C56" s="6">
        <v>5581821</v>
      </c>
      <c r="D56" s="23">
        <v>26303</v>
      </c>
      <c r="E56" s="24">
        <v>2120000</v>
      </c>
      <c r="F56" s="6">
        <v>1262515</v>
      </c>
      <c r="G56" s="25">
        <v>1262515</v>
      </c>
      <c r="H56" s="26">
        <v>1118126</v>
      </c>
      <c r="I56" s="24">
        <v>4920000</v>
      </c>
      <c r="J56" s="6">
        <v>5185680</v>
      </c>
      <c r="K56" s="25">
        <v>5465708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48975</v>
      </c>
      <c r="C62" s="98">
        <v>48975</v>
      </c>
      <c r="D62" s="99">
        <v>48975</v>
      </c>
      <c r="E62" s="97">
        <v>48975</v>
      </c>
      <c r="F62" s="98">
        <v>48975</v>
      </c>
      <c r="G62" s="99">
        <v>48975</v>
      </c>
      <c r="H62" s="100">
        <v>48975</v>
      </c>
      <c r="I62" s="97">
        <v>48975</v>
      </c>
      <c r="J62" s="98">
        <v>48975</v>
      </c>
      <c r="K62" s="99">
        <v>48975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3000000</v>
      </c>
      <c r="C64" s="98">
        <v>3500000</v>
      </c>
      <c r="D64" s="99">
        <v>3800000</v>
      </c>
      <c r="E64" s="97">
        <v>4000000</v>
      </c>
      <c r="F64" s="98">
        <v>4000000</v>
      </c>
      <c r="G64" s="99">
        <v>4000000</v>
      </c>
      <c r="H64" s="100">
        <v>4000000</v>
      </c>
      <c r="I64" s="97">
        <v>6000000</v>
      </c>
      <c r="J64" s="98">
        <v>6324000</v>
      </c>
      <c r="K64" s="99">
        <v>6665496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0.19989690459575973</v>
      </c>
      <c r="C70" s="5">
        <f aca="true" t="shared" si="8" ref="C70:K70">IF(ISERROR(C71/C72),0,(C71/C72))</f>
        <v>3.351154949048508</v>
      </c>
      <c r="D70" s="5">
        <f t="shared" si="8"/>
        <v>0</v>
      </c>
      <c r="E70" s="5">
        <f t="shared" si="8"/>
        <v>0</v>
      </c>
      <c r="F70" s="5">
        <f t="shared" si="8"/>
        <v>0.5118721990294439</v>
      </c>
      <c r="G70" s="5">
        <f t="shared" si="8"/>
        <v>0.5118721990294439</v>
      </c>
      <c r="H70" s="5">
        <f t="shared" si="8"/>
        <v>7.25441366468712</v>
      </c>
      <c r="I70" s="5">
        <f t="shared" si="8"/>
        <v>0.8311360430648236</v>
      </c>
      <c r="J70" s="5">
        <f t="shared" si="8"/>
        <v>0.5831863688618821</v>
      </c>
      <c r="K70" s="5">
        <f t="shared" si="8"/>
        <v>0.5831890212948163</v>
      </c>
    </row>
    <row r="71" spans="1:11" ht="12.75" hidden="1">
      <c r="A71" s="2" t="s">
        <v>120</v>
      </c>
      <c r="B71" s="2">
        <f>+B83</f>
        <v>11079552</v>
      </c>
      <c r="C71" s="2">
        <f aca="true" t="shared" si="9" ref="C71:K71">+C83</f>
        <v>40714847</v>
      </c>
      <c r="D71" s="2">
        <f t="shared" si="9"/>
        <v>0</v>
      </c>
      <c r="E71" s="2">
        <f t="shared" si="9"/>
        <v>0</v>
      </c>
      <c r="F71" s="2">
        <f t="shared" si="9"/>
        <v>4770869</v>
      </c>
      <c r="G71" s="2">
        <f t="shared" si="9"/>
        <v>4770869</v>
      </c>
      <c r="H71" s="2">
        <f t="shared" si="9"/>
        <v>61898952</v>
      </c>
      <c r="I71" s="2">
        <f t="shared" si="9"/>
        <v>24007530</v>
      </c>
      <c r="J71" s="2">
        <f t="shared" si="9"/>
        <v>17755109</v>
      </c>
      <c r="K71" s="2">
        <f t="shared" si="9"/>
        <v>18713970</v>
      </c>
    </row>
    <row r="72" spans="1:11" ht="12.75" hidden="1">
      <c r="A72" s="2" t="s">
        <v>121</v>
      </c>
      <c r="B72" s="2">
        <f>+B77</f>
        <v>55426331</v>
      </c>
      <c r="C72" s="2">
        <f aca="true" t="shared" si="10" ref="C72:K72">+C77</f>
        <v>12149497</v>
      </c>
      <c r="D72" s="2">
        <f t="shared" si="10"/>
        <v>-834919</v>
      </c>
      <c r="E72" s="2">
        <f t="shared" si="10"/>
        <v>9130718</v>
      </c>
      <c r="F72" s="2">
        <f t="shared" si="10"/>
        <v>9320430</v>
      </c>
      <c r="G72" s="2">
        <f t="shared" si="10"/>
        <v>9320430</v>
      </c>
      <c r="H72" s="2">
        <f t="shared" si="10"/>
        <v>8532592</v>
      </c>
      <c r="I72" s="2">
        <f t="shared" si="10"/>
        <v>28885199</v>
      </c>
      <c r="J72" s="2">
        <f t="shared" si="10"/>
        <v>30445000</v>
      </c>
      <c r="K72" s="2">
        <f t="shared" si="10"/>
        <v>32089030</v>
      </c>
    </row>
    <row r="73" spans="1:11" ht="12.75" hidden="1">
      <c r="A73" s="2" t="s">
        <v>122</v>
      </c>
      <c r="B73" s="2">
        <f>+B74</f>
        <v>-6943699.833333334</v>
      </c>
      <c r="C73" s="2">
        <f aca="true" t="shared" si="11" ref="C73:K73">+(C78+C80+C81+C82)-(B78+B80+B81+B82)</f>
        <v>-3480233</v>
      </c>
      <c r="D73" s="2">
        <f t="shared" si="11"/>
        <v>-10689160</v>
      </c>
      <c r="E73" s="2">
        <f t="shared" si="11"/>
        <v>2882714</v>
      </c>
      <c r="F73" s="2">
        <f>+(F78+F80+F81+F82)-(D78+D80+D81+D82)</f>
        <v>2882714</v>
      </c>
      <c r="G73" s="2">
        <f>+(G78+G80+G81+G82)-(D78+D80+D81+D82)</f>
        <v>2882714</v>
      </c>
      <c r="H73" s="2">
        <f>+(H78+H80+H81+H82)-(D78+D80+D81+D82)</f>
        <v>5067616</v>
      </c>
      <c r="I73" s="2">
        <f>+(I78+I80+I81+I82)-(E78+E80+E81+E82)</f>
        <v>6230460</v>
      </c>
      <c r="J73" s="2">
        <f t="shared" si="11"/>
        <v>302308</v>
      </c>
      <c r="K73" s="2">
        <f t="shared" si="11"/>
        <v>318633</v>
      </c>
    </row>
    <row r="74" spans="1:11" ht="12.75" hidden="1">
      <c r="A74" s="2" t="s">
        <v>123</v>
      </c>
      <c r="B74" s="2">
        <f>+TREND(C74:E74)</f>
        <v>-6943699.833333334</v>
      </c>
      <c r="C74" s="2">
        <f>+C73</f>
        <v>-3480233</v>
      </c>
      <c r="D74" s="2">
        <f aca="true" t="shared" si="12" ref="D74:K74">+D73</f>
        <v>-10689160</v>
      </c>
      <c r="E74" s="2">
        <f t="shared" si="12"/>
        <v>2882714</v>
      </c>
      <c r="F74" s="2">
        <f t="shared" si="12"/>
        <v>2882714</v>
      </c>
      <c r="G74" s="2">
        <f t="shared" si="12"/>
        <v>2882714</v>
      </c>
      <c r="H74" s="2">
        <f t="shared" si="12"/>
        <v>5067616</v>
      </c>
      <c r="I74" s="2">
        <f t="shared" si="12"/>
        <v>6230460</v>
      </c>
      <c r="J74" s="2">
        <f t="shared" si="12"/>
        <v>302308</v>
      </c>
      <c r="K74" s="2">
        <f t="shared" si="12"/>
        <v>318633</v>
      </c>
    </row>
    <row r="75" spans="1:11" ht="12.75" hidden="1">
      <c r="A75" s="2" t="s">
        <v>124</v>
      </c>
      <c r="B75" s="2">
        <f>+B84-(((B80+B81+B78)*B70)-B79)</f>
        <v>21097586.831840195</v>
      </c>
      <c r="C75" s="2">
        <f aca="true" t="shared" si="13" ref="C75:K75">+C84-(((C80+C81+C78)*C70)-C79)</f>
        <v>4499261.316365525</v>
      </c>
      <c r="D75" s="2">
        <f t="shared" si="13"/>
        <v>6414102</v>
      </c>
      <c r="E75" s="2">
        <f t="shared" si="13"/>
        <v>10595123</v>
      </c>
      <c r="F75" s="2">
        <f t="shared" si="13"/>
        <v>10918708.641210653</v>
      </c>
      <c r="G75" s="2">
        <f t="shared" si="13"/>
        <v>10918708.641210653</v>
      </c>
      <c r="H75" s="2">
        <f t="shared" si="13"/>
        <v>-25534476.528119944</v>
      </c>
      <c r="I75" s="2">
        <f t="shared" si="13"/>
        <v>6524906.921246241</v>
      </c>
      <c r="J75" s="2">
        <f t="shared" si="13"/>
        <v>8351483.429588996</v>
      </c>
      <c r="K75" s="2">
        <f t="shared" si="13"/>
        <v>8802447.511202427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55426331</v>
      </c>
      <c r="C77" s="3">
        <v>12149497</v>
      </c>
      <c r="D77" s="3">
        <v>-834919</v>
      </c>
      <c r="E77" s="3">
        <v>9130718</v>
      </c>
      <c r="F77" s="3">
        <v>9320430</v>
      </c>
      <c r="G77" s="3">
        <v>9320430</v>
      </c>
      <c r="H77" s="3">
        <v>8532592</v>
      </c>
      <c r="I77" s="3">
        <v>28885199</v>
      </c>
      <c r="J77" s="3">
        <v>30445000</v>
      </c>
      <c r="K77" s="3">
        <v>32089030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23227392</v>
      </c>
      <c r="C79" s="3">
        <v>28541402</v>
      </c>
      <c r="D79" s="3">
        <v>6414102</v>
      </c>
      <c r="E79" s="3">
        <v>10595123</v>
      </c>
      <c r="F79" s="3">
        <v>10595123</v>
      </c>
      <c r="G79" s="3">
        <v>10595123</v>
      </c>
      <c r="H79" s="3">
        <v>-14270251</v>
      </c>
      <c r="I79" s="3">
        <v>11177855</v>
      </c>
      <c r="J79" s="3">
        <v>11792637</v>
      </c>
      <c r="K79" s="3">
        <v>12429440</v>
      </c>
    </row>
    <row r="80" spans="1:11" ht="13.5" hidden="1">
      <c r="A80" s="1" t="s">
        <v>69</v>
      </c>
      <c r="B80" s="3">
        <v>7155933</v>
      </c>
      <c r="C80" s="3">
        <v>246848</v>
      </c>
      <c r="D80" s="3">
        <v>-3522875</v>
      </c>
      <c r="E80" s="3">
        <v>-632161</v>
      </c>
      <c r="F80" s="3">
        <v>-632161</v>
      </c>
      <c r="G80" s="3">
        <v>-632161</v>
      </c>
      <c r="H80" s="3">
        <v>2225293</v>
      </c>
      <c r="I80" s="3">
        <v>5598299</v>
      </c>
      <c r="J80" s="3">
        <v>5900607</v>
      </c>
      <c r="K80" s="3">
        <v>6219240</v>
      </c>
    </row>
    <row r="81" spans="1:11" ht="13.5" hidden="1">
      <c r="A81" s="1" t="s">
        <v>70</v>
      </c>
      <c r="B81" s="3">
        <v>3498585</v>
      </c>
      <c r="C81" s="3">
        <v>6927437</v>
      </c>
      <c r="D81" s="3">
        <v>8000</v>
      </c>
      <c r="E81" s="3">
        <v>0</v>
      </c>
      <c r="F81" s="3">
        <v>0</v>
      </c>
      <c r="G81" s="3">
        <v>0</v>
      </c>
      <c r="H81" s="3">
        <v>-672552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11079552</v>
      </c>
      <c r="C83" s="3">
        <v>40714847</v>
      </c>
      <c r="D83" s="3">
        <v>0</v>
      </c>
      <c r="E83" s="3">
        <v>0</v>
      </c>
      <c r="F83" s="3">
        <v>4770869</v>
      </c>
      <c r="G83" s="3">
        <v>4770869</v>
      </c>
      <c r="H83" s="3">
        <v>61898952</v>
      </c>
      <c r="I83" s="3">
        <v>24007530</v>
      </c>
      <c r="J83" s="3">
        <v>17755109</v>
      </c>
      <c r="K83" s="3">
        <v>18713970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4545322</v>
      </c>
      <c r="E85" s="3">
        <v>7639547</v>
      </c>
      <c r="F85" s="3">
        <v>7639547</v>
      </c>
      <c r="G85" s="3">
        <v>7639547</v>
      </c>
      <c r="H85" s="3">
        <v>7639547</v>
      </c>
      <c r="I85" s="3">
        <v>8067362</v>
      </c>
      <c r="J85" s="3">
        <v>8502999</v>
      </c>
      <c r="K85" s="3">
        <v>8962161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5259315</v>
      </c>
      <c r="C5" s="6">
        <v>5396818</v>
      </c>
      <c r="D5" s="23">
        <v>6619412</v>
      </c>
      <c r="E5" s="24">
        <v>5721515</v>
      </c>
      <c r="F5" s="6">
        <v>6231899</v>
      </c>
      <c r="G5" s="25">
        <v>6231899</v>
      </c>
      <c r="H5" s="26">
        <v>10526292</v>
      </c>
      <c r="I5" s="24">
        <v>6580886</v>
      </c>
      <c r="J5" s="6">
        <v>6392307</v>
      </c>
      <c r="K5" s="25">
        <v>6743902</v>
      </c>
    </row>
    <row r="6" spans="1:11" ht="12.75">
      <c r="A6" s="22" t="s">
        <v>19</v>
      </c>
      <c r="B6" s="6">
        <v>10572439</v>
      </c>
      <c r="C6" s="6">
        <v>7811613</v>
      </c>
      <c r="D6" s="23">
        <v>12328906</v>
      </c>
      <c r="E6" s="24">
        <v>5718205</v>
      </c>
      <c r="F6" s="6">
        <v>4298181</v>
      </c>
      <c r="G6" s="25">
        <v>4298181</v>
      </c>
      <c r="H6" s="26">
        <v>9506895</v>
      </c>
      <c r="I6" s="24">
        <v>8615603</v>
      </c>
      <c r="J6" s="6">
        <v>7138608</v>
      </c>
      <c r="K6" s="25">
        <v>7531274</v>
      </c>
    </row>
    <row r="7" spans="1:11" ht="12.75">
      <c r="A7" s="22" t="s">
        <v>20</v>
      </c>
      <c r="B7" s="6">
        <v>975891</v>
      </c>
      <c r="C7" s="6">
        <v>713123</v>
      </c>
      <c r="D7" s="23">
        <v>155131</v>
      </c>
      <c r="E7" s="24">
        <v>600000</v>
      </c>
      <c r="F7" s="6">
        <v>600000</v>
      </c>
      <c r="G7" s="25">
        <v>600000</v>
      </c>
      <c r="H7" s="26">
        <v>774295</v>
      </c>
      <c r="I7" s="24">
        <v>633600</v>
      </c>
      <c r="J7" s="6">
        <v>670344</v>
      </c>
      <c r="K7" s="25">
        <v>707213</v>
      </c>
    </row>
    <row r="8" spans="1:11" ht="12.75">
      <c r="A8" s="22" t="s">
        <v>21</v>
      </c>
      <c r="B8" s="6">
        <v>64445708</v>
      </c>
      <c r="C8" s="6">
        <v>61623399</v>
      </c>
      <c r="D8" s="23">
        <v>1233317</v>
      </c>
      <c r="E8" s="24">
        <v>65749204</v>
      </c>
      <c r="F8" s="6">
        <v>65749240</v>
      </c>
      <c r="G8" s="25">
        <v>65749240</v>
      </c>
      <c r="H8" s="26">
        <v>65251245</v>
      </c>
      <c r="I8" s="24">
        <v>71690292</v>
      </c>
      <c r="J8" s="6">
        <v>74147152</v>
      </c>
      <c r="K8" s="25">
        <v>78439100</v>
      </c>
    </row>
    <row r="9" spans="1:11" ht="12.75">
      <c r="A9" s="22" t="s">
        <v>22</v>
      </c>
      <c r="B9" s="6">
        <v>7404924</v>
      </c>
      <c r="C9" s="6">
        <v>9358967</v>
      </c>
      <c r="D9" s="23">
        <v>7044583</v>
      </c>
      <c r="E9" s="24">
        <v>14531912</v>
      </c>
      <c r="F9" s="6">
        <v>14531912</v>
      </c>
      <c r="G9" s="25">
        <v>14531912</v>
      </c>
      <c r="H9" s="26">
        <v>7458829</v>
      </c>
      <c r="I9" s="24">
        <v>15349832</v>
      </c>
      <c r="J9" s="6">
        <v>16010014</v>
      </c>
      <c r="K9" s="25">
        <v>16890609</v>
      </c>
    </row>
    <row r="10" spans="1:11" ht="20.25">
      <c r="A10" s="27" t="s">
        <v>114</v>
      </c>
      <c r="B10" s="28">
        <f>SUM(B5:B9)</f>
        <v>88658277</v>
      </c>
      <c r="C10" s="29">
        <f aca="true" t="shared" si="0" ref="C10:K10">SUM(C5:C9)</f>
        <v>84903920</v>
      </c>
      <c r="D10" s="30">
        <f t="shared" si="0"/>
        <v>27381349</v>
      </c>
      <c r="E10" s="28">
        <f t="shared" si="0"/>
        <v>92320836</v>
      </c>
      <c r="F10" s="29">
        <f t="shared" si="0"/>
        <v>91411232</v>
      </c>
      <c r="G10" s="31">
        <f t="shared" si="0"/>
        <v>91411232</v>
      </c>
      <c r="H10" s="32">
        <f t="shared" si="0"/>
        <v>93517556</v>
      </c>
      <c r="I10" s="28">
        <f t="shared" si="0"/>
        <v>102870213</v>
      </c>
      <c r="J10" s="29">
        <f t="shared" si="0"/>
        <v>104358425</v>
      </c>
      <c r="K10" s="31">
        <f t="shared" si="0"/>
        <v>110312098</v>
      </c>
    </row>
    <row r="11" spans="1:11" ht="12.75">
      <c r="A11" s="22" t="s">
        <v>23</v>
      </c>
      <c r="B11" s="6">
        <v>30088100</v>
      </c>
      <c r="C11" s="6">
        <v>37143100</v>
      </c>
      <c r="D11" s="23">
        <v>34242478</v>
      </c>
      <c r="E11" s="24">
        <v>44461945</v>
      </c>
      <c r="F11" s="6">
        <v>40294519</v>
      </c>
      <c r="G11" s="25">
        <v>40294519</v>
      </c>
      <c r="H11" s="26">
        <v>29932968</v>
      </c>
      <c r="I11" s="24">
        <v>43152406</v>
      </c>
      <c r="J11" s="6">
        <v>49724692</v>
      </c>
      <c r="K11" s="25">
        <v>52426242</v>
      </c>
    </row>
    <row r="12" spans="1:11" ht="12.75">
      <c r="A12" s="22" t="s">
        <v>24</v>
      </c>
      <c r="B12" s="6">
        <v>5961719</v>
      </c>
      <c r="C12" s="6">
        <v>5353973</v>
      </c>
      <c r="D12" s="23">
        <v>7788201</v>
      </c>
      <c r="E12" s="24">
        <v>8722057</v>
      </c>
      <c r="F12" s="6">
        <v>6999089</v>
      </c>
      <c r="G12" s="25">
        <v>6999089</v>
      </c>
      <c r="H12" s="26">
        <v>5283006</v>
      </c>
      <c r="I12" s="24">
        <v>7394204</v>
      </c>
      <c r="J12" s="6">
        <v>9451244</v>
      </c>
      <c r="K12" s="25">
        <v>9971059</v>
      </c>
    </row>
    <row r="13" spans="1:11" ht="12.75">
      <c r="A13" s="22" t="s">
        <v>115</v>
      </c>
      <c r="B13" s="6">
        <v>6193381</v>
      </c>
      <c r="C13" s="6">
        <v>5919137</v>
      </c>
      <c r="D13" s="23">
        <v>0</v>
      </c>
      <c r="E13" s="24">
        <v>10000061</v>
      </c>
      <c r="F13" s="6">
        <v>6729577</v>
      </c>
      <c r="G13" s="25">
        <v>6729577</v>
      </c>
      <c r="H13" s="26">
        <v>0</v>
      </c>
      <c r="I13" s="24">
        <v>7106432</v>
      </c>
      <c r="J13" s="6">
        <v>11172461</v>
      </c>
      <c r="K13" s="25">
        <v>11786943</v>
      </c>
    </row>
    <row r="14" spans="1:11" ht="12.75">
      <c r="A14" s="22" t="s">
        <v>25</v>
      </c>
      <c r="B14" s="6">
        <v>635157</v>
      </c>
      <c r="C14" s="6">
        <v>672213</v>
      </c>
      <c r="D14" s="23">
        <v>391655</v>
      </c>
      <c r="E14" s="24">
        <v>355107</v>
      </c>
      <c r="F14" s="6">
        <v>348985</v>
      </c>
      <c r="G14" s="25">
        <v>348985</v>
      </c>
      <c r="H14" s="26">
        <v>227688</v>
      </c>
      <c r="I14" s="24">
        <v>368527</v>
      </c>
      <c r="J14" s="6">
        <v>396737</v>
      </c>
      <c r="K14" s="25">
        <v>418554</v>
      </c>
    </row>
    <row r="15" spans="1:11" ht="12.75">
      <c r="A15" s="22" t="s">
        <v>26</v>
      </c>
      <c r="B15" s="6">
        <v>11789772</v>
      </c>
      <c r="C15" s="6">
        <v>11047195</v>
      </c>
      <c r="D15" s="23">
        <v>3107309</v>
      </c>
      <c r="E15" s="24">
        <v>14613211</v>
      </c>
      <c r="F15" s="6">
        <v>13439144</v>
      </c>
      <c r="G15" s="25">
        <v>13439144</v>
      </c>
      <c r="H15" s="26">
        <v>11589445</v>
      </c>
      <c r="I15" s="24">
        <v>14207052</v>
      </c>
      <c r="J15" s="6">
        <v>16327411</v>
      </c>
      <c r="K15" s="25">
        <v>17224771</v>
      </c>
    </row>
    <row r="16" spans="1:11" ht="12.75">
      <c r="A16" s="22" t="s">
        <v>21</v>
      </c>
      <c r="B16" s="6">
        <v>4460566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41701073</v>
      </c>
      <c r="C17" s="6">
        <v>32093880</v>
      </c>
      <c r="D17" s="23">
        <v>21820026</v>
      </c>
      <c r="E17" s="24">
        <v>30545489</v>
      </c>
      <c r="F17" s="6">
        <v>24846596</v>
      </c>
      <c r="G17" s="25">
        <v>24846596</v>
      </c>
      <c r="H17" s="26">
        <v>14443880</v>
      </c>
      <c r="I17" s="24">
        <v>26910708</v>
      </c>
      <c r="J17" s="6">
        <v>32457470</v>
      </c>
      <c r="K17" s="25">
        <v>34214586</v>
      </c>
    </row>
    <row r="18" spans="1:11" ht="12.75">
      <c r="A18" s="33" t="s">
        <v>28</v>
      </c>
      <c r="B18" s="34">
        <f>SUM(B11:B17)</f>
        <v>100829768</v>
      </c>
      <c r="C18" s="35">
        <f aca="true" t="shared" si="1" ref="C18:K18">SUM(C11:C17)</f>
        <v>92229498</v>
      </c>
      <c r="D18" s="36">
        <f t="shared" si="1"/>
        <v>67349669</v>
      </c>
      <c r="E18" s="34">
        <f t="shared" si="1"/>
        <v>108697870</v>
      </c>
      <c r="F18" s="35">
        <f t="shared" si="1"/>
        <v>92657910</v>
      </c>
      <c r="G18" s="37">
        <f t="shared" si="1"/>
        <v>92657910</v>
      </c>
      <c r="H18" s="38">
        <f t="shared" si="1"/>
        <v>61476987</v>
      </c>
      <c r="I18" s="34">
        <f t="shared" si="1"/>
        <v>99139329</v>
      </c>
      <c r="J18" s="35">
        <f t="shared" si="1"/>
        <v>119530015</v>
      </c>
      <c r="K18" s="37">
        <f t="shared" si="1"/>
        <v>126042155</v>
      </c>
    </row>
    <row r="19" spans="1:11" ht="12.75">
      <c r="A19" s="33" t="s">
        <v>29</v>
      </c>
      <c r="B19" s="39">
        <f>+B10-B18</f>
        <v>-12171491</v>
      </c>
      <c r="C19" s="40">
        <f aca="true" t="shared" si="2" ref="C19:K19">+C10-C18</f>
        <v>-7325578</v>
      </c>
      <c r="D19" s="41">
        <f t="shared" si="2"/>
        <v>-39968320</v>
      </c>
      <c r="E19" s="39">
        <f t="shared" si="2"/>
        <v>-16377034</v>
      </c>
      <c r="F19" s="40">
        <f t="shared" si="2"/>
        <v>-1246678</v>
      </c>
      <c r="G19" s="42">
        <f t="shared" si="2"/>
        <v>-1246678</v>
      </c>
      <c r="H19" s="43">
        <f t="shared" si="2"/>
        <v>32040569</v>
      </c>
      <c r="I19" s="39">
        <f t="shared" si="2"/>
        <v>3730884</v>
      </c>
      <c r="J19" s="40">
        <f t="shared" si="2"/>
        <v>-15171590</v>
      </c>
      <c r="K19" s="42">
        <f t="shared" si="2"/>
        <v>-15730057</v>
      </c>
    </row>
    <row r="20" spans="1:11" ht="20.25">
      <c r="A20" s="44" t="s">
        <v>30</v>
      </c>
      <c r="B20" s="45">
        <v>20984136</v>
      </c>
      <c r="C20" s="46">
        <v>17220544</v>
      </c>
      <c r="D20" s="47">
        <v>0</v>
      </c>
      <c r="E20" s="45">
        <v>17912168</v>
      </c>
      <c r="F20" s="46">
        <v>16856708</v>
      </c>
      <c r="G20" s="48">
        <v>16856708</v>
      </c>
      <c r="H20" s="49">
        <v>-4592799</v>
      </c>
      <c r="I20" s="45">
        <v>25149133</v>
      </c>
      <c r="J20" s="46">
        <v>25396121</v>
      </c>
      <c r="K20" s="48">
        <v>26894122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25</v>
      </c>
      <c r="K21" s="53">
        <v>25</v>
      </c>
    </row>
    <row r="22" spans="1:11" ht="12.75">
      <c r="A22" s="55" t="s">
        <v>117</v>
      </c>
      <c r="B22" s="56">
        <f>SUM(B19:B21)</f>
        <v>8812645</v>
      </c>
      <c r="C22" s="57">
        <f aca="true" t="shared" si="3" ref="C22:K22">SUM(C19:C21)</f>
        <v>9894966</v>
      </c>
      <c r="D22" s="58">
        <f t="shared" si="3"/>
        <v>-39968320</v>
      </c>
      <c r="E22" s="56">
        <f t="shared" si="3"/>
        <v>1535134</v>
      </c>
      <c r="F22" s="57">
        <f t="shared" si="3"/>
        <v>15610030</v>
      </c>
      <c r="G22" s="59">
        <f t="shared" si="3"/>
        <v>15610030</v>
      </c>
      <c r="H22" s="60">
        <f t="shared" si="3"/>
        <v>27447770</v>
      </c>
      <c r="I22" s="56">
        <f t="shared" si="3"/>
        <v>28880017</v>
      </c>
      <c r="J22" s="57">
        <f t="shared" si="3"/>
        <v>10224556</v>
      </c>
      <c r="K22" s="59">
        <f t="shared" si="3"/>
        <v>11164090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8812645</v>
      </c>
      <c r="C24" s="40">
        <f aca="true" t="shared" si="4" ref="C24:K24">SUM(C22:C23)</f>
        <v>9894966</v>
      </c>
      <c r="D24" s="41">
        <f t="shared" si="4"/>
        <v>-39968320</v>
      </c>
      <c r="E24" s="39">
        <f t="shared" si="4"/>
        <v>1535134</v>
      </c>
      <c r="F24" s="40">
        <f t="shared" si="4"/>
        <v>15610030</v>
      </c>
      <c r="G24" s="42">
        <f t="shared" si="4"/>
        <v>15610030</v>
      </c>
      <c r="H24" s="43">
        <f t="shared" si="4"/>
        <v>27447770</v>
      </c>
      <c r="I24" s="39">
        <f t="shared" si="4"/>
        <v>28880017</v>
      </c>
      <c r="J24" s="40">
        <f t="shared" si="4"/>
        <v>10224556</v>
      </c>
      <c r="K24" s="42">
        <f t="shared" si="4"/>
        <v>11164090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27565550</v>
      </c>
      <c r="C27" s="7">
        <v>16223697</v>
      </c>
      <c r="D27" s="69">
        <v>28287365</v>
      </c>
      <c r="E27" s="70">
        <v>17016400</v>
      </c>
      <c r="F27" s="7">
        <v>17016400</v>
      </c>
      <c r="G27" s="71">
        <v>17016400</v>
      </c>
      <c r="H27" s="72">
        <v>11539153</v>
      </c>
      <c r="I27" s="70">
        <v>24239001</v>
      </c>
      <c r="J27" s="7">
        <v>1</v>
      </c>
      <c r="K27" s="71">
        <v>1</v>
      </c>
    </row>
    <row r="28" spans="1:11" ht="12.75">
      <c r="A28" s="73" t="s">
        <v>34</v>
      </c>
      <c r="B28" s="6">
        <v>21884565</v>
      </c>
      <c r="C28" s="6">
        <v>14041127</v>
      </c>
      <c r="D28" s="23">
        <v>28287365</v>
      </c>
      <c r="E28" s="24">
        <v>17016400</v>
      </c>
      <c r="F28" s="6">
        <v>17016400</v>
      </c>
      <c r="G28" s="25">
        <v>17016400</v>
      </c>
      <c r="H28" s="26">
        <v>0</v>
      </c>
      <c r="I28" s="24">
        <v>24239001</v>
      </c>
      <c r="J28" s="6">
        <v>1</v>
      </c>
      <c r="K28" s="25">
        <v>1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5680985</v>
      </c>
      <c r="C31" s="6">
        <v>2182570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27565550</v>
      </c>
      <c r="C32" s="7">
        <f aca="true" t="shared" si="5" ref="C32:K32">SUM(C28:C31)</f>
        <v>16223697</v>
      </c>
      <c r="D32" s="69">
        <f t="shared" si="5"/>
        <v>28287365</v>
      </c>
      <c r="E32" s="70">
        <f t="shared" si="5"/>
        <v>17016400</v>
      </c>
      <c r="F32" s="7">
        <f t="shared" si="5"/>
        <v>17016400</v>
      </c>
      <c r="G32" s="71">
        <f t="shared" si="5"/>
        <v>17016400</v>
      </c>
      <c r="H32" s="72">
        <f t="shared" si="5"/>
        <v>0</v>
      </c>
      <c r="I32" s="70">
        <f t="shared" si="5"/>
        <v>24239001</v>
      </c>
      <c r="J32" s="7">
        <f t="shared" si="5"/>
        <v>1</v>
      </c>
      <c r="K32" s="71">
        <f t="shared" si="5"/>
        <v>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11234720</v>
      </c>
      <c r="C35" s="6">
        <v>21883979</v>
      </c>
      <c r="D35" s="23">
        <v>82660735</v>
      </c>
      <c r="E35" s="24">
        <v>-6844822</v>
      </c>
      <c r="F35" s="6">
        <v>-6680388</v>
      </c>
      <c r="G35" s="25">
        <v>-6680388</v>
      </c>
      <c r="H35" s="26">
        <v>9526197</v>
      </c>
      <c r="I35" s="24">
        <v>36315837</v>
      </c>
      <c r="J35" s="6">
        <v>35502386</v>
      </c>
      <c r="K35" s="25">
        <v>37867816</v>
      </c>
    </row>
    <row r="36" spans="1:11" ht="12.75">
      <c r="A36" s="22" t="s">
        <v>40</v>
      </c>
      <c r="B36" s="6">
        <v>205176305</v>
      </c>
      <c r="C36" s="6">
        <v>215206478</v>
      </c>
      <c r="D36" s="23">
        <v>39385211</v>
      </c>
      <c r="E36" s="24">
        <v>8368786</v>
      </c>
      <c r="F36" s="6">
        <v>11639270</v>
      </c>
      <c r="G36" s="25">
        <v>11639270</v>
      </c>
      <c r="H36" s="26">
        <v>11539153</v>
      </c>
      <c r="I36" s="24">
        <v>17132563</v>
      </c>
      <c r="J36" s="6">
        <v>-7532823</v>
      </c>
      <c r="K36" s="25">
        <v>-7984770</v>
      </c>
    </row>
    <row r="37" spans="1:11" ht="12.75">
      <c r="A37" s="22" t="s">
        <v>41</v>
      </c>
      <c r="B37" s="6">
        <v>16325978</v>
      </c>
      <c r="C37" s="6">
        <v>26675174</v>
      </c>
      <c r="D37" s="23">
        <v>158684462</v>
      </c>
      <c r="E37" s="24">
        <v>0</v>
      </c>
      <c r="F37" s="6">
        <v>-10632882</v>
      </c>
      <c r="G37" s="25">
        <v>-10632882</v>
      </c>
      <c r="H37" s="26">
        <v>-6119285</v>
      </c>
      <c r="I37" s="24">
        <v>2015278</v>
      </c>
      <c r="J37" s="6">
        <v>2136206</v>
      </c>
      <c r="K37" s="25">
        <v>2264344</v>
      </c>
    </row>
    <row r="38" spans="1:11" ht="12.75">
      <c r="A38" s="22" t="s">
        <v>42</v>
      </c>
      <c r="B38" s="6">
        <v>20635199</v>
      </c>
      <c r="C38" s="6">
        <v>21344854</v>
      </c>
      <c r="D38" s="23">
        <v>3329804</v>
      </c>
      <c r="E38" s="24">
        <v>0</v>
      </c>
      <c r="F38" s="6">
        <v>-6132</v>
      </c>
      <c r="G38" s="25">
        <v>-6132</v>
      </c>
      <c r="H38" s="26">
        <v>0</v>
      </c>
      <c r="I38" s="24">
        <v>368528</v>
      </c>
      <c r="J38" s="6">
        <v>390640</v>
      </c>
      <c r="K38" s="25">
        <v>414064</v>
      </c>
    </row>
    <row r="39" spans="1:11" ht="12.75">
      <c r="A39" s="22" t="s">
        <v>43</v>
      </c>
      <c r="B39" s="6">
        <v>179449848</v>
      </c>
      <c r="C39" s="6">
        <v>189070429</v>
      </c>
      <c r="D39" s="23">
        <v>0</v>
      </c>
      <c r="E39" s="24">
        <v>0</v>
      </c>
      <c r="F39" s="6">
        <v>0</v>
      </c>
      <c r="G39" s="25">
        <v>0</v>
      </c>
      <c r="H39" s="26">
        <v>0</v>
      </c>
      <c r="I39" s="24">
        <v>22197382</v>
      </c>
      <c r="J39" s="6">
        <v>15230618</v>
      </c>
      <c r="K39" s="25">
        <v>16053680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22398122</v>
      </c>
      <c r="C42" s="6">
        <v>18478449</v>
      </c>
      <c r="D42" s="23">
        <v>-67349669</v>
      </c>
      <c r="E42" s="24">
        <v>-96697784</v>
      </c>
      <c r="F42" s="6">
        <v>-83928307</v>
      </c>
      <c r="G42" s="25">
        <v>-83928307</v>
      </c>
      <c r="H42" s="26">
        <v>-61476987</v>
      </c>
      <c r="I42" s="24">
        <v>-89920871</v>
      </c>
      <c r="J42" s="6">
        <v>-106123047</v>
      </c>
      <c r="K42" s="25">
        <v>-111897809</v>
      </c>
    </row>
    <row r="43" spans="1:11" ht="12.75">
      <c r="A43" s="22" t="s">
        <v>46</v>
      </c>
      <c r="B43" s="6">
        <v>-27565551</v>
      </c>
      <c r="C43" s="6">
        <v>-16223696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3269909</v>
      </c>
      <c r="C44" s="6">
        <v>-614779</v>
      </c>
      <c r="D44" s="23">
        <v>41350</v>
      </c>
      <c r="E44" s="24">
        <v>-41350</v>
      </c>
      <c r="F44" s="6">
        <v>0</v>
      </c>
      <c r="G44" s="25">
        <v>0</v>
      </c>
      <c r="H44" s="26">
        <v>4914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4536873</v>
      </c>
      <c r="C45" s="7">
        <v>6176847</v>
      </c>
      <c r="D45" s="69">
        <v>-67308319</v>
      </c>
      <c r="E45" s="70">
        <v>-96739134</v>
      </c>
      <c r="F45" s="7">
        <v>-83928305</v>
      </c>
      <c r="G45" s="71">
        <v>-83928305</v>
      </c>
      <c r="H45" s="72">
        <v>-61472073</v>
      </c>
      <c r="I45" s="70">
        <v>-89919864</v>
      </c>
      <c r="J45" s="7">
        <v>-106123047</v>
      </c>
      <c r="K45" s="71">
        <v>-111897799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4536873</v>
      </c>
      <c r="C48" s="6">
        <v>6176847</v>
      </c>
      <c r="D48" s="23">
        <v>686787</v>
      </c>
      <c r="E48" s="24">
        <v>-6844822</v>
      </c>
      <c r="F48" s="6">
        <v>-6844816</v>
      </c>
      <c r="G48" s="25">
        <v>-6844816</v>
      </c>
      <c r="H48" s="26">
        <v>427445</v>
      </c>
      <c r="I48" s="24">
        <v>30026004</v>
      </c>
      <c r="J48" s="6">
        <v>28835163</v>
      </c>
      <c r="K48" s="25">
        <v>30800400</v>
      </c>
    </row>
    <row r="49" spans="1:11" ht="12.75">
      <c r="A49" s="22" t="s">
        <v>51</v>
      </c>
      <c r="B49" s="6">
        <f>+B75</f>
        <v>4991421.7008656375</v>
      </c>
      <c r="C49" s="6">
        <f aca="true" t="shared" si="6" ref="C49:K49">+C75</f>
        <v>5889275.525499934</v>
      </c>
      <c r="D49" s="23">
        <f t="shared" si="6"/>
        <v>164502672</v>
      </c>
      <c r="E49" s="24">
        <f t="shared" si="6"/>
        <v>0</v>
      </c>
      <c r="F49" s="6">
        <f t="shared" si="6"/>
        <v>-10632881.954225628</v>
      </c>
      <c r="G49" s="25">
        <f t="shared" si="6"/>
        <v>-10632881.954225628</v>
      </c>
      <c r="H49" s="26">
        <f t="shared" si="6"/>
        <v>-4171270</v>
      </c>
      <c r="I49" s="24">
        <f t="shared" si="6"/>
        <v>2015278</v>
      </c>
      <c r="J49" s="6">
        <f t="shared" si="6"/>
        <v>2136206</v>
      </c>
      <c r="K49" s="25">
        <f t="shared" si="6"/>
        <v>2264350.717852684</v>
      </c>
    </row>
    <row r="50" spans="1:11" ht="12.75">
      <c r="A50" s="33" t="s">
        <v>52</v>
      </c>
      <c r="B50" s="7">
        <f>+B48-B49</f>
        <v>-454548.7008656375</v>
      </c>
      <c r="C50" s="7">
        <f aca="true" t="shared" si="7" ref="C50:K50">+C48-C49</f>
        <v>287571.47450006567</v>
      </c>
      <c r="D50" s="69">
        <f t="shared" si="7"/>
        <v>-163815885</v>
      </c>
      <c r="E50" s="70">
        <f t="shared" si="7"/>
        <v>-6844822</v>
      </c>
      <c r="F50" s="7">
        <f t="shared" si="7"/>
        <v>3788065.9542256277</v>
      </c>
      <c r="G50" s="71">
        <f t="shared" si="7"/>
        <v>3788065.9542256277</v>
      </c>
      <c r="H50" s="72">
        <f t="shared" si="7"/>
        <v>4598715</v>
      </c>
      <c r="I50" s="70">
        <f t="shared" si="7"/>
        <v>28010726</v>
      </c>
      <c r="J50" s="7">
        <f t="shared" si="7"/>
        <v>26698957</v>
      </c>
      <c r="K50" s="71">
        <f t="shared" si="7"/>
        <v>28536049.282147314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205176305</v>
      </c>
      <c r="C53" s="6">
        <v>215206477</v>
      </c>
      <c r="D53" s="23">
        <v>11097846</v>
      </c>
      <c r="E53" s="24">
        <v>8368786</v>
      </c>
      <c r="F53" s="6">
        <v>11639270</v>
      </c>
      <c r="G53" s="25">
        <v>11639270</v>
      </c>
      <c r="H53" s="26">
        <v>11539153</v>
      </c>
      <c r="I53" s="24">
        <v>4683563</v>
      </c>
      <c r="J53" s="6">
        <v>-7532823</v>
      </c>
      <c r="K53" s="25">
        <v>-7984771</v>
      </c>
    </row>
    <row r="54" spans="1:11" ht="12.75">
      <c r="A54" s="22" t="s">
        <v>55</v>
      </c>
      <c r="B54" s="6">
        <v>6193381</v>
      </c>
      <c r="C54" s="6">
        <v>5919137</v>
      </c>
      <c r="D54" s="23">
        <v>0</v>
      </c>
      <c r="E54" s="24">
        <v>10000061</v>
      </c>
      <c r="F54" s="6">
        <v>6729577</v>
      </c>
      <c r="G54" s="25">
        <v>6729577</v>
      </c>
      <c r="H54" s="26">
        <v>0</v>
      </c>
      <c r="I54" s="24">
        <v>7106432</v>
      </c>
      <c r="J54" s="6">
        <v>11172461</v>
      </c>
      <c r="K54" s="25">
        <v>11786943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0</v>
      </c>
      <c r="C56" s="6">
        <v>0</v>
      </c>
      <c r="D56" s="23">
        <v>1323626</v>
      </c>
      <c r="E56" s="24">
        <v>8000096</v>
      </c>
      <c r="F56" s="6">
        <v>3709717</v>
      </c>
      <c r="G56" s="25">
        <v>3709717</v>
      </c>
      <c r="H56" s="26">
        <v>206802</v>
      </c>
      <c r="I56" s="24">
        <v>3917459</v>
      </c>
      <c r="J56" s="6">
        <v>8945442</v>
      </c>
      <c r="K56" s="25">
        <v>9434138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443303</v>
      </c>
      <c r="I59" s="24">
        <v>468128</v>
      </c>
      <c r="J59" s="6">
        <v>496216</v>
      </c>
      <c r="K59" s="25">
        <v>525989</v>
      </c>
    </row>
    <row r="60" spans="1:11" ht="12.75">
      <c r="A60" s="90" t="s">
        <v>60</v>
      </c>
      <c r="B60" s="6">
        <v>0</v>
      </c>
      <c r="C60" s="6">
        <v>1438384</v>
      </c>
      <c r="D60" s="23">
        <v>2417428</v>
      </c>
      <c r="E60" s="24">
        <v>0</v>
      </c>
      <c r="F60" s="6">
        <v>0</v>
      </c>
      <c r="G60" s="25">
        <v>0</v>
      </c>
      <c r="H60" s="26">
        <v>2962544</v>
      </c>
      <c r="I60" s="24">
        <v>3128446</v>
      </c>
      <c r="J60" s="6">
        <v>3316153</v>
      </c>
      <c r="K60" s="25">
        <v>3515122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1.518279565388826</v>
      </c>
      <c r="C70" s="5">
        <f aca="true" t="shared" si="8" ref="C70:K70">IF(ISERROR(C71/C72),0,(C71/C72))</f>
        <v>1.0870834805079872</v>
      </c>
      <c r="D70" s="5">
        <f t="shared" si="8"/>
        <v>0</v>
      </c>
      <c r="E70" s="5">
        <f t="shared" si="8"/>
        <v>0</v>
      </c>
      <c r="F70" s="5">
        <f t="shared" si="8"/>
        <v>5.032147117035111E-08</v>
      </c>
      <c r="G70" s="5">
        <f t="shared" si="8"/>
        <v>5.032147117035111E-08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3.9922279306645824E-08</v>
      </c>
    </row>
    <row r="71" spans="1:11" ht="12.75" hidden="1">
      <c r="A71" s="2" t="s">
        <v>120</v>
      </c>
      <c r="B71" s="2">
        <f>+B83</f>
        <v>28274767</v>
      </c>
      <c r="C71" s="2">
        <f aca="true" t="shared" si="9" ref="C71:K71">+C83</f>
        <v>19044472</v>
      </c>
      <c r="D71" s="2">
        <f t="shared" si="9"/>
        <v>0</v>
      </c>
      <c r="E71" s="2">
        <f t="shared" si="9"/>
        <v>0</v>
      </c>
      <c r="F71" s="2">
        <f t="shared" si="9"/>
        <v>1</v>
      </c>
      <c r="G71" s="2">
        <f t="shared" si="9"/>
        <v>1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1</v>
      </c>
    </row>
    <row r="72" spans="1:11" ht="12.75" hidden="1">
      <c r="A72" s="2" t="s">
        <v>121</v>
      </c>
      <c r="B72" s="2">
        <f>+B77</f>
        <v>18622899</v>
      </c>
      <c r="C72" s="2">
        <f aca="true" t="shared" si="10" ref="C72:K72">+C77</f>
        <v>17518868</v>
      </c>
      <c r="D72" s="2">
        <f t="shared" si="10"/>
        <v>20661606</v>
      </c>
      <c r="E72" s="2">
        <f t="shared" si="10"/>
        <v>20781873</v>
      </c>
      <c r="F72" s="2">
        <f t="shared" si="10"/>
        <v>19872233</v>
      </c>
      <c r="G72" s="2">
        <f t="shared" si="10"/>
        <v>19872233</v>
      </c>
      <c r="H72" s="2">
        <f t="shared" si="10"/>
        <v>22261420</v>
      </c>
      <c r="I72" s="2">
        <f t="shared" si="10"/>
        <v>25065935</v>
      </c>
      <c r="J72" s="2">
        <f t="shared" si="10"/>
        <v>23742722</v>
      </c>
      <c r="K72" s="2">
        <f t="shared" si="10"/>
        <v>25048670</v>
      </c>
    </row>
    <row r="73" spans="1:11" ht="12.75" hidden="1">
      <c r="A73" s="2" t="s">
        <v>122</v>
      </c>
      <c r="B73" s="2">
        <f>+B74</f>
        <v>43597091.166666664</v>
      </c>
      <c r="C73" s="2">
        <f aca="true" t="shared" si="11" ref="C73:K73">+(C78+C80+C81+C82)-(B78+B80+B81+B82)</f>
        <v>9009285</v>
      </c>
      <c r="D73" s="2">
        <f t="shared" si="11"/>
        <v>67281087</v>
      </c>
      <c r="E73" s="2">
        <f t="shared" si="11"/>
        <v>-81973948</v>
      </c>
      <c r="F73" s="2">
        <f>+(F78+F80+F81+F82)-(D78+D80+D81+D82)</f>
        <v>-82883587</v>
      </c>
      <c r="G73" s="2">
        <f>+(G78+G80+G81+G82)-(D78+D80+D81+D82)</f>
        <v>-82883587</v>
      </c>
      <c r="H73" s="2">
        <f>+(H78+H80+H81+H82)-(D78+D80+D81+D82)</f>
        <v>-72875196</v>
      </c>
      <c r="I73" s="2">
        <f>+(I78+I80+I81+I82)-(E78+E80+E81+E82)</f>
        <v>6289833</v>
      </c>
      <c r="J73" s="2">
        <f t="shared" si="11"/>
        <v>377390</v>
      </c>
      <c r="K73" s="2">
        <f t="shared" si="11"/>
        <v>400192</v>
      </c>
    </row>
    <row r="74" spans="1:11" ht="12.75" hidden="1">
      <c r="A74" s="2" t="s">
        <v>123</v>
      </c>
      <c r="B74" s="2">
        <f>+TREND(C74:E74)</f>
        <v>43597091.166666664</v>
      </c>
      <c r="C74" s="2">
        <f>+C73</f>
        <v>9009285</v>
      </c>
      <c r="D74" s="2">
        <f aca="true" t="shared" si="12" ref="D74:K74">+D73</f>
        <v>67281087</v>
      </c>
      <c r="E74" s="2">
        <f t="shared" si="12"/>
        <v>-81973948</v>
      </c>
      <c r="F74" s="2">
        <f t="shared" si="12"/>
        <v>-82883587</v>
      </c>
      <c r="G74" s="2">
        <f t="shared" si="12"/>
        <v>-82883587</v>
      </c>
      <c r="H74" s="2">
        <f t="shared" si="12"/>
        <v>-72875196</v>
      </c>
      <c r="I74" s="2">
        <f t="shared" si="12"/>
        <v>6289833</v>
      </c>
      <c r="J74" s="2">
        <f t="shared" si="12"/>
        <v>377390</v>
      </c>
      <c r="K74" s="2">
        <f t="shared" si="12"/>
        <v>400192</v>
      </c>
    </row>
    <row r="75" spans="1:11" ht="12.75" hidden="1">
      <c r="A75" s="2" t="s">
        <v>124</v>
      </c>
      <c r="B75" s="2">
        <f>+B84-(((B80+B81+B78)*B70)-B79)</f>
        <v>4991421.7008656375</v>
      </c>
      <c r="C75" s="2">
        <f aca="true" t="shared" si="13" ref="C75:K75">+C84-(((C80+C81+C78)*C70)-C79)</f>
        <v>5889275.525499934</v>
      </c>
      <c r="D75" s="2">
        <f t="shared" si="13"/>
        <v>164502672</v>
      </c>
      <c r="E75" s="2">
        <f t="shared" si="13"/>
        <v>0</v>
      </c>
      <c r="F75" s="2">
        <f t="shared" si="13"/>
        <v>-10632881.954225628</v>
      </c>
      <c r="G75" s="2">
        <f t="shared" si="13"/>
        <v>-10632881.954225628</v>
      </c>
      <c r="H75" s="2">
        <f t="shared" si="13"/>
        <v>-4171270</v>
      </c>
      <c r="I75" s="2">
        <f t="shared" si="13"/>
        <v>2015278</v>
      </c>
      <c r="J75" s="2">
        <f t="shared" si="13"/>
        <v>2136206</v>
      </c>
      <c r="K75" s="2">
        <f t="shared" si="13"/>
        <v>2264350.717852684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18622899</v>
      </c>
      <c r="C77" s="3">
        <v>17518868</v>
      </c>
      <c r="D77" s="3">
        <v>20661606</v>
      </c>
      <c r="E77" s="3">
        <v>20781873</v>
      </c>
      <c r="F77" s="3">
        <v>19872233</v>
      </c>
      <c r="G77" s="3">
        <v>19872233</v>
      </c>
      <c r="H77" s="3">
        <v>22261420</v>
      </c>
      <c r="I77" s="3">
        <v>25065935</v>
      </c>
      <c r="J77" s="3">
        <v>23742722</v>
      </c>
      <c r="K77" s="3">
        <v>25048670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13620679</v>
      </c>
      <c r="C79" s="3">
        <v>21861642</v>
      </c>
      <c r="D79" s="3">
        <v>164502672</v>
      </c>
      <c r="E79" s="3">
        <v>0</v>
      </c>
      <c r="F79" s="3">
        <v>-10632882</v>
      </c>
      <c r="G79" s="3">
        <v>-10632882</v>
      </c>
      <c r="H79" s="3">
        <v>-4171270</v>
      </c>
      <c r="I79" s="3">
        <v>2015278</v>
      </c>
      <c r="J79" s="3">
        <v>2136206</v>
      </c>
      <c r="K79" s="3">
        <v>2264351</v>
      </c>
    </row>
    <row r="80" spans="1:11" ht="13.5" hidden="1">
      <c r="A80" s="1" t="s">
        <v>69</v>
      </c>
      <c r="B80" s="3">
        <v>1921843</v>
      </c>
      <c r="C80" s="3">
        <v>2553025</v>
      </c>
      <c r="D80" s="3">
        <v>82973791</v>
      </c>
      <c r="E80" s="3">
        <v>0</v>
      </c>
      <c r="F80" s="3">
        <v>-909639</v>
      </c>
      <c r="G80" s="3">
        <v>-909639</v>
      </c>
      <c r="H80" s="3">
        <v>14948470</v>
      </c>
      <c r="I80" s="3">
        <v>-2112025</v>
      </c>
      <c r="J80" s="3">
        <v>-2238747</v>
      </c>
      <c r="K80" s="3">
        <v>-2372931</v>
      </c>
    </row>
    <row r="81" spans="1:11" ht="13.5" hidden="1">
      <c r="A81" s="1" t="s">
        <v>70</v>
      </c>
      <c r="B81" s="3">
        <v>3761733</v>
      </c>
      <c r="C81" s="3">
        <v>12139836</v>
      </c>
      <c r="D81" s="3">
        <v>-999843</v>
      </c>
      <c r="E81" s="3">
        <v>0</v>
      </c>
      <c r="F81" s="3">
        <v>0</v>
      </c>
      <c r="G81" s="3">
        <v>0</v>
      </c>
      <c r="H81" s="3">
        <v>-5849718</v>
      </c>
      <c r="I81" s="3">
        <v>8401858</v>
      </c>
      <c r="J81" s="3">
        <v>8905970</v>
      </c>
      <c r="K81" s="3">
        <v>9440346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28274767</v>
      </c>
      <c r="C83" s="3">
        <v>19044472</v>
      </c>
      <c r="D83" s="3">
        <v>0</v>
      </c>
      <c r="E83" s="3">
        <v>0</v>
      </c>
      <c r="F83" s="3">
        <v>1</v>
      </c>
      <c r="G83" s="3">
        <v>1</v>
      </c>
      <c r="H83" s="3">
        <v>0</v>
      </c>
      <c r="I83" s="3">
        <v>0</v>
      </c>
      <c r="J83" s="3">
        <v>0</v>
      </c>
      <c r="K83" s="3">
        <v>1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88199903</v>
      </c>
      <c r="D5" s="23">
        <v>98090628</v>
      </c>
      <c r="E5" s="24">
        <v>105875099</v>
      </c>
      <c r="F5" s="6">
        <v>96540000</v>
      </c>
      <c r="G5" s="25">
        <v>96540000</v>
      </c>
      <c r="H5" s="26">
        <v>106329684</v>
      </c>
      <c r="I5" s="24">
        <v>101169884</v>
      </c>
      <c r="J5" s="6">
        <v>109431000</v>
      </c>
      <c r="K5" s="25">
        <v>114902550</v>
      </c>
    </row>
    <row r="6" spans="1:11" ht="12.75">
      <c r="A6" s="22" t="s">
        <v>19</v>
      </c>
      <c r="B6" s="6">
        <v>0</v>
      </c>
      <c r="C6" s="6">
        <v>245445967</v>
      </c>
      <c r="D6" s="23">
        <v>236852089</v>
      </c>
      <c r="E6" s="24">
        <v>286472904</v>
      </c>
      <c r="F6" s="6">
        <v>275385206</v>
      </c>
      <c r="G6" s="25">
        <v>275385206</v>
      </c>
      <c r="H6" s="26">
        <v>275882988</v>
      </c>
      <c r="I6" s="24">
        <v>313363577</v>
      </c>
      <c r="J6" s="6">
        <v>325105462</v>
      </c>
      <c r="K6" s="25">
        <v>341404058</v>
      </c>
    </row>
    <row r="7" spans="1:11" ht="12.75">
      <c r="A7" s="22" t="s">
        <v>20</v>
      </c>
      <c r="B7" s="6">
        <v>0</v>
      </c>
      <c r="C7" s="6">
        <v>4575194</v>
      </c>
      <c r="D7" s="23">
        <v>3718300</v>
      </c>
      <c r="E7" s="24">
        <v>7025692</v>
      </c>
      <c r="F7" s="6">
        <v>2006619</v>
      </c>
      <c r="G7" s="25">
        <v>2006619</v>
      </c>
      <c r="H7" s="26">
        <v>1476158</v>
      </c>
      <c r="I7" s="24">
        <v>2855692</v>
      </c>
      <c r="J7" s="6">
        <v>2975692</v>
      </c>
      <c r="K7" s="25">
        <v>3105692</v>
      </c>
    </row>
    <row r="8" spans="1:11" ht="12.75">
      <c r="A8" s="22" t="s">
        <v>21</v>
      </c>
      <c r="B8" s="6">
        <v>0</v>
      </c>
      <c r="C8" s="6">
        <v>169783689</v>
      </c>
      <c r="D8" s="23">
        <v>241410764</v>
      </c>
      <c r="E8" s="24">
        <v>180369000</v>
      </c>
      <c r="F8" s="6">
        <v>184086000</v>
      </c>
      <c r="G8" s="25">
        <v>184086000</v>
      </c>
      <c r="H8" s="26">
        <v>181426071</v>
      </c>
      <c r="I8" s="24">
        <v>196384600</v>
      </c>
      <c r="J8" s="6">
        <v>202089800</v>
      </c>
      <c r="K8" s="25">
        <v>214578049</v>
      </c>
    </row>
    <row r="9" spans="1:11" ht="12.75">
      <c r="A9" s="22" t="s">
        <v>22</v>
      </c>
      <c r="B9" s="6">
        <v>0</v>
      </c>
      <c r="C9" s="6">
        <v>36586017</v>
      </c>
      <c r="D9" s="23">
        <v>29904600</v>
      </c>
      <c r="E9" s="24">
        <v>84221420</v>
      </c>
      <c r="F9" s="6">
        <v>59459173</v>
      </c>
      <c r="G9" s="25">
        <v>59459173</v>
      </c>
      <c r="H9" s="26">
        <v>58473490</v>
      </c>
      <c r="I9" s="24">
        <v>57979824</v>
      </c>
      <c r="J9" s="6">
        <v>60031987</v>
      </c>
      <c r="K9" s="25">
        <v>63245907</v>
      </c>
    </row>
    <row r="10" spans="1:11" ht="20.25">
      <c r="A10" s="27" t="s">
        <v>114</v>
      </c>
      <c r="B10" s="28">
        <f>SUM(B5:B9)</f>
        <v>0</v>
      </c>
      <c r="C10" s="29">
        <f aca="true" t="shared" si="0" ref="C10:K10">SUM(C5:C9)</f>
        <v>544590770</v>
      </c>
      <c r="D10" s="30">
        <f t="shared" si="0"/>
        <v>609976381</v>
      </c>
      <c r="E10" s="28">
        <f t="shared" si="0"/>
        <v>663964115</v>
      </c>
      <c r="F10" s="29">
        <f t="shared" si="0"/>
        <v>617476998</v>
      </c>
      <c r="G10" s="31">
        <f t="shared" si="0"/>
        <v>617476998</v>
      </c>
      <c r="H10" s="32">
        <f t="shared" si="0"/>
        <v>623588391</v>
      </c>
      <c r="I10" s="28">
        <f t="shared" si="0"/>
        <v>671753577</v>
      </c>
      <c r="J10" s="29">
        <f t="shared" si="0"/>
        <v>699633941</v>
      </c>
      <c r="K10" s="31">
        <f t="shared" si="0"/>
        <v>737236256</v>
      </c>
    </row>
    <row r="11" spans="1:11" ht="12.75">
      <c r="A11" s="22" t="s">
        <v>23</v>
      </c>
      <c r="B11" s="6">
        <v>0</v>
      </c>
      <c r="C11" s="6">
        <v>238092935</v>
      </c>
      <c r="D11" s="23">
        <v>249629115</v>
      </c>
      <c r="E11" s="24">
        <v>256850793</v>
      </c>
      <c r="F11" s="6">
        <v>273257149</v>
      </c>
      <c r="G11" s="25">
        <v>273257149</v>
      </c>
      <c r="H11" s="26">
        <v>277649658</v>
      </c>
      <c r="I11" s="24">
        <v>269409336</v>
      </c>
      <c r="J11" s="6">
        <v>273226752</v>
      </c>
      <c r="K11" s="25">
        <v>289747941</v>
      </c>
    </row>
    <row r="12" spans="1:11" ht="12.75">
      <c r="A12" s="22" t="s">
        <v>24</v>
      </c>
      <c r="B12" s="6">
        <v>0</v>
      </c>
      <c r="C12" s="6">
        <v>25117300</v>
      </c>
      <c r="D12" s="23">
        <v>20300371</v>
      </c>
      <c r="E12" s="24">
        <v>28503461</v>
      </c>
      <c r="F12" s="6">
        <v>26277225</v>
      </c>
      <c r="G12" s="25">
        <v>26277225</v>
      </c>
      <c r="H12" s="26">
        <v>23635767</v>
      </c>
      <c r="I12" s="24">
        <v>26277225</v>
      </c>
      <c r="J12" s="6">
        <v>27208952</v>
      </c>
      <c r="K12" s="25">
        <v>28354743</v>
      </c>
    </row>
    <row r="13" spans="1:11" ht="12.75">
      <c r="A13" s="22" t="s">
        <v>115</v>
      </c>
      <c r="B13" s="6">
        <v>0</v>
      </c>
      <c r="C13" s="6">
        <v>48587305</v>
      </c>
      <c r="D13" s="23">
        <v>50786376</v>
      </c>
      <c r="E13" s="24">
        <v>27994954</v>
      </c>
      <c r="F13" s="6">
        <v>37345824</v>
      </c>
      <c r="G13" s="25">
        <v>37345824</v>
      </c>
      <c r="H13" s="26">
        <v>55937731</v>
      </c>
      <c r="I13" s="24">
        <v>53325510</v>
      </c>
      <c r="J13" s="6">
        <v>54015089</v>
      </c>
      <c r="K13" s="25">
        <v>55391934</v>
      </c>
    </row>
    <row r="14" spans="1:11" ht="12.75">
      <c r="A14" s="22" t="s">
        <v>25</v>
      </c>
      <c r="B14" s="6">
        <v>0</v>
      </c>
      <c r="C14" s="6">
        <v>3190836</v>
      </c>
      <c r="D14" s="23">
        <v>9355402</v>
      </c>
      <c r="E14" s="24">
        <v>154000</v>
      </c>
      <c r="F14" s="6">
        <v>1500000</v>
      </c>
      <c r="G14" s="25">
        <v>1500000</v>
      </c>
      <c r="H14" s="26">
        <v>925030</v>
      </c>
      <c r="I14" s="24">
        <v>1500000</v>
      </c>
      <c r="J14" s="6">
        <v>1500000</v>
      </c>
      <c r="K14" s="25">
        <v>1500000</v>
      </c>
    </row>
    <row r="15" spans="1:11" ht="12.75">
      <c r="A15" s="22" t="s">
        <v>26</v>
      </c>
      <c r="B15" s="6">
        <v>0</v>
      </c>
      <c r="C15" s="6">
        <v>203078043</v>
      </c>
      <c r="D15" s="23">
        <v>229244812</v>
      </c>
      <c r="E15" s="24">
        <v>278602288</v>
      </c>
      <c r="F15" s="6">
        <v>155411214</v>
      </c>
      <c r="G15" s="25">
        <v>155411214</v>
      </c>
      <c r="H15" s="26">
        <v>228769969</v>
      </c>
      <c r="I15" s="24">
        <v>261271868</v>
      </c>
      <c r="J15" s="6">
        <v>275390985</v>
      </c>
      <c r="K15" s="25">
        <v>285063818</v>
      </c>
    </row>
    <row r="16" spans="1:11" ht="12.75">
      <c r="A16" s="22" t="s">
        <v>21</v>
      </c>
      <c r="B16" s="6">
        <v>0</v>
      </c>
      <c r="C16" s="6">
        <v>22380399</v>
      </c>
      <c r="D16" s="23">
        <v>100000</v>
      </c>
      <c r="E16" s="24">
        <v>159000</v>
      </c>
      <c r="F16" s="6">
        <v>159000</v>
      </c>
      <c r="G16" s="25">
        <v>159000</v>
      </c>
      <c r="H16" s="26">
        <v>175000</v>
      </c>
      <c r="I16" s="24">
        <v>4910873</v>
      </c>
      <c r="J16" s="6">
        <v>5175900</v>
      </c>
      <c r="K16" s="25">
        <v>5439704</v>
      </c>
    </row>
    <row r="17" spans="1:11" ht="12.75">
      <c r="A17" s="22" t="s">
        <v>27</v>
      </c>
      <c r="B17" s="6">
        <v>0</v>
      </c>
      <c r="C17" s="6">
        <v>172174423</v>
      </c>
      <c r="D17" s="23">
        <v>113901119</v>
      </c>
      <c r="E17" s="24">
        <v>124745784</v>
      </c>
      <c r="F17" s="6">
        <v>122026586</v>
      </c>
      <c r="G17" s="25">
        <v>122026586</v>
      </c>
      <c r="H17" s="26">
        <v>166204451</v>
      </c>
      <c r="I17" s="24">
        <v>152935344</v>
      </c>
      <c r="J17" s="6">
        <v>160845813</v>
      </c>
      <c r="K17" s="25">
        <v>165102522</v>
      </c>
    </row>
    <row r="18" spans="1:11" ht="12.75">
      <c r="A18" s="33" t="s">
        <v>28</v>
      </c>
      <c r="B18" s="34">
        <f>SUM(B11:B17)</f>
        <v>0</v>
      </c>
      <c r="C18" s="35">
        <f aca="true" t="shared" si="1" ref="C18:K18">SUM(C11:C17)</f>
        <v>712621241</v>
      </c>
      <c r="D18" s="36">
        <f t="shared" si="1"/>
        <v>673317195</v>
      </c>
      <c r="E18" s="34">
        <f t="shared" si="1"/>
        <v>717010280</v>
      </c>
      <c r="F18" s="35">
        <f t="shared" si="1"/>
        <v>615976998</v>
      </c>
      <c r="G18" s="37">
        <f t="shared" si="1"/>
        <v>615976998</v>
      </c>
      <c r="H18" s="38">
        <f t="shared" si="1"/>
        <v>753297606</v>
      </c>
      <c r="I18" s="34">
        <f t="shared" si="1"/>
        <v>769630156</v>
      </c>
      <c r="J18" s="35">
        <f t="shared" si="1"/>
        <v>797363491</v>
      </c>
      <c r="K18" s="37">
        <f t="shared" si="1"/>
        <v>830600662</v>
      </c>
    </row>
    <row r="19" spans="1:11" ht="12.75">
      <c r="A19" s="33" t="s">
        <v>29</v>
      </c>
      <c r="B19" s="39">
        <f>+B10-B18</f>
        <v>0</v>
      </c>
      <c r="C19" s="40">
        <f aca="true" t="shared" si="2" ref="C19:K19">+C10-C18</f>
        <v>-168030471</v>
      </c>
      <c r="D19" s="41">
        <f t="shared" si="2"/>
        <v>-63340814</v>
      </c>
      <c r="E19" s="39">
        <f t="shared" si="2"/>
        <v>-53046165</v>
      </c>
      <c r="F19" s="40">
        <f t="shared" si="2"/>
        <v>1500000</v>
      </c>
      <c r="G19" s="42">
        <f t="shared" si="2"/>
        <v>1500000</v>
      </c>
      <c r="H19" s="43">
        <f t="shared" si="2"/>
        <v>-129709215</v>
      </c>
      <c r="I19" s="39">
        <f t="shared" si="2"/>
        <v>-97876579</v>
      </c>
      <c r="J19" s="40">
        <f t="shared" si="2"/>
        <v>-97729550</v>
      </c>
      <c r="K19" s="42">
        <f t="shared" si="2"/>
        <v>-93364406</v>
      </c>
    </row>
    <row r="20" spans="1:11" ht="20.25">
      <c r="A20" s="44" t="s">
        <v>30</v>
      </c>
      <c r="B20" s="45">
        <v>0</v>
      </c>
      <c r="C20" s="46">
        <v>33277819</v>
      </c>
      <c r="D20" s="47">
        <v>0</v>
      </c>
      <c r="E20" s="45">
        <v>0</v>
      </c>
      <c r="F20" s="46">
        <v>61880550</v>
      </c>
      <c r="G20" s="48">
        <v>61880550</v>
      </c>
      <c r="H20" s="49">
        <v>76263206</v>
      </c>
      <c r="I20" s="45">
        <v>58854400</v>
      </c>
      <c r="J20" s="46">
        <v>67022200</v>
      </c>
      <c r="K20" s="48">
        <v>78529950</v>
      </c>
    </row>
    <row r="21" spans="1:11" ht="12.75">
      <c r="A21" s="22" t="s">
        <v>116</v>
      </c>
      <c r="B21" s="50">
        <v>0</v>
      </c>
      <c r="C21" s="51">
        <v>0</v>
      </c>
      <c r="D21" s="52">
        <v>34829300</v>
      </c>
      <c r="E21" s="50">
        <v>0</v>
      </c>
      <c r="F21" s="51">
        <v>0</v>
      </c>
      <c r="G21" s="53">
        <v>0</v>
      </c>
      <c r="H21" s="54">
        <v>53617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0</v>
      </c>
      <c r="C22" s="57">
        <f aca="true" t="shared" si="3" ref="C22:K22">SUM(C19:C21)</f>
        <v>-134752652</v>
      </c>
      <c r="D22" s="58">
        <f t="shared" si="3"/>
        <v>-28511514</v>
      </c>
      <c r="E22" s="56">
        <f t="shared" si="3"/>
        <v>-53046165</v>
      </c>
      <c r="F22" s="57">
        <f t="shared" si="3"/>
        <v>63380550</v>
      </c>
      <c r="G22" s="59">
        <f t="shared" si="3"/>
        <v>63380550</v>
      </c>
      <c r="H22" s="60">
        <f t="shared" si="3"/>
        <v>-53392392</v>
      </c>
      <c r="I22" s="56">
        <f t="shared" si="3"/>
        <v>-39022179</v>
      </c>
      <c r="J22" s="57">
        <f t="shared" si="3"/>
        <v>-30707350</v>
      </c>
      <c r="K22" s="59">
        <f t="shared" si="3"/>
        <v>-14834456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0</v>
      </c>
      <c r="C24" s="40">
        <f aca="true" t="shared" si="4" ref="C24:K24">SUM(C22:C23)</f>
        <v>-134752652</v>
      </c>
      <c r="D24" s="41">
        <f t="shared" si="4"/>
        <v>-28511514</v>
      </c>
      <c r="E24" s="39">
        <f t="shared" si="4"/>
        <v>-53046165</v>
      </c>
      <c r="F24" s="40">
        <f t="shared" si="4"/>
        <v>63380550</v>
      </c>
      <c r="G24" s="42">
        <f t="shared" si="4"/>
        <v>63380550</v>
      </c>
      <c r="H24" s="43">
        <f t="shared" si="4"/>
        <v>-53392392</v>
      </c>
      <c r="I24" s="39">
        <f t="shared" si="4"/>
        <v>-39022179</v>
      </c>
      <c r="J24" s="40">
        <f t="shared" si="4"/>
        <v>-30707350</v>
      </c>
      <c r="K24" s="42">
        <f t="shared" si="4"/>
        <v>-14834456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0</v>
      </c>
      <c r="C27" s="7">
        <v>68106824</v>
      </c>
      <c r="D27" s="69">
        <v>42007977</v>
      </c>
      <c r="E27" s="70">
        <v>61196400</v>
      </c>
      <c r="F27" s="7">
        <v>63380550</v>
      </c>
      <c r="G27" s="71">
        <v>63380550</v>
      </c>
      <c r="H27" s="72">
        <v>66824493</v>
      </c>
      <c r="I27" s="70">
        <v>60054400</v>
      </c>
      <c r="J27" s="7">
        <v>68722200</v>
      </c>
      <c r="K27" s="71">
        <v>80429950</v>
      </c>
    </row>
    <row r="28" spans="1:11" ht="12.75">
      <c r="A28" s="73" t="s">
        <v>34</v>
      </c>
      <c r="B28" s="6">
        <v>0</v>
      </c>
      <c r="C28" s="6">
        <v>57398355</v>
      </c>
      <c r="D28" s="23">
        <v>40410719</v>
      </c>
      <c r="E28" s="24">
        <v>56496400</v>
      </c>
      <c r="F28" s="6">
        <v>61880550</v>
      </c>
      <c r="G28" s="25">
        <v>61880550</v>
      </c>
      <c r="H28" s="26">
        <v>64469168</v>
      </c>
      <c r="I28" s="24">
        <v>58854400</v>
      </c>
      <c r="J28" s="6">
        <v>67022200</v>
      </c>
      <c r="K28" s="25">
        <v>78529950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10708469</v>
      </c>
      <c r="D31" s="23">
        <v>1597258</v>
      </c>
      <c r="E31" s="24">
        <v>4700000</v>
      </c>
      <c r="F31" s="6">
        <v>1500000</v>
      </c>
      <c r="G31" s="25">
        <v>1500000</v>
      </c>
      <c r="H31" s="26">
        <v>2355325</v>
      </c>
      <c r="I31" s="24">
        <v>1200000</v>
      </c>
      <c r="J31" s="6">
        <v>1700000</v>
      </c>
      <c r="K31" s="25">
        <v>1900000</v>
      </c>
    </row>
    <row r="32" spans="1:11" ht="12.75">
      <c r="A32" s="33" t="s">
        <v>37</v>
      </c>
      <c r="B32" s="7">
        <f>SUM(B28:B31)</f>
        <v>0</v>
      </c>
      <c r="C32" s="7">
        <f aca="true" t="shared" si="5" ref="C32:K32">SUM(C28:C31)</f>
        <v>68106824</v>
      </c>
      <c r="D32" s="69">
        <f t="shared" si="5"/>
        <v>42007977</v>
      </c>
      <c r="E32" s="70">
        <f t="shared" si="5"/>
        <v>61196400</v>
      </c>
      <c r="F32" s="7">
        <f t="shared" si="5"/>
        <v>63380550</v>
      </c>
      <c r="G32" s="71">
        <f t="shared" si="5"/>
        <v>63380550</v>
      </c>
      <c r="H32" s="72">
        <f t="shared" si="5"/>
        <v>66824493</v>
      </c>
      <c r="I32" s="70">
        <f t="shared" si="5"/>
        <v>60054400</v>
      </c>
      <c r="J32" s="7">
        <f t="shared" si="5"/>
        <v>68722200</v>
      </c>
      <c r="K32" s="71">
        <f t="shared" si="5"/>
        <v>80429950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0</v>
      </c>
      <c r="C35" s="6">
        <v>137233544</v>
      </c>
      <c r="D35" s="23">
        <v>-9452791</v>
      </c>
      <c r="E35" s="24">
        <v>561903377</v>
      </c>
      <c r="F35" s="6">
        <v>115674265</v>
      </c>
      <c r="G35" s="25">
        <v>115674265</v>
      </c>
      <c r="H35" s="26">
        <v>362378064</v>
      </c>
      <c r="I35" s="24">
        <v>90823911</v>
      </c>
      <c r="J35" s="6">
        <v>128000650</v>
      </c>
      <c r="K35" s="25">
        <v>100958668</v>
      </c>
    </row>
    <row r="36" spans="1:11" ht="12.75">
      <c r="A36" s="22" t="s">
        <v>40</v>
      </c>
      <c r="B36" s="6">
        <v>0</v>
      </c>
      <c r="C36" s="6">
        <v>1460018886</v>
      </c>
      <c r="D36" s="23">
        <v>17163098</v>
      </c>
      <c r="E36" s="24">
        <v>1894450735</v>
      </c>
      <c r="F36" s="6">
        <v>1474936120</v>
      </c>
      <c r="G36" s="25">
        <v>1474936120</v>
      </c>
      <c r="H36" s="26">
        <v>1725679597</v>
      </c>
      <c r="I36" s="24">
        <v>1526225364</v>
      </c>
      <c r="J36" s="6">
        <v>1554286234</v>
      </c>
      <c r="K36" s="25">
        <v>1627268174</v>
      </c>
    </row>
    <row r="37" spans="1:11" ht="12.75">
      <c r="A37" s="22" t="s">
        <v>41</v>
      </c>
      <c r="B37" s="6">
        <v>0</v>
      </c>
      <c r="C37" s="6">
        <v>136152144</v>
      </c>
      <c r="D37" s="23">
        <v>30740724</v>
      </c>
      <c r="E37" s="24">
        <v>163671086</v>
      </c>
      <c r="F37" s="6">
        <v>236655778</v>
      </c>
      <c r="G37" s="25">
        <v>236655778</v>
      </c>
      <c r="H37" s="26">
        <v>523095795</v>
      </c>
      <c r="I37" s="24">
        <v>227220147</v>
      </c>
      <c r="J37" s="6">
        <v>233702860</v>
      </c>
      <c r="K37" s="25">
        <v>237833570</v>
      </c>
    </row>
    <row r="38" spans="1:11" ht="12.75">
      <c r="A38" s="22" t="s">
        <v>42</v>
      </c>
      <c r="B38" s="6">
        <v>0</v>
      </c>
      <c r="C38" s="6">
        <v>111274935</v>
      </c>
      <c r="D38" s="23">
        <v>5481082</v>
      </c>
      <c r="E38" s="24">
        <v>22110706</v>
      </c>
      <c r="F38" s="6">
        <v>63463175</v>
      </c>
      <c r="G38" s="25">
        <v>63463175</v>
      </c>
      <c r="H38" s="26">
        <v>22927142</v>
      </c>
      <c r="I38" s="24">
        <v>65312400</v>
      </c>
      <c r="J38" s="6">
        <v>66285604</v>
      </c>
      <c r="K38" s="25">
        <v>66616524</v>
      </c>
    </row>
    <row r="39" spans="1:11" ht="12.75">
      <c r="A39" s="22" t="s">
        <v>43</v>
      </c>
      <c r="B39" s="6">
        <v>0</v>
      </c>
      <c r="C39" s="6">
        <v>1349825351</v>
      </c>
      <c r="D39" s="23">
        <v>0</v>
      </c>
      <c r="E39" s="24">
        <v>2323618485</v>
      </c>
      <c r="F39" s="6">
        <v>1290491432</v>
      </c>
      <c r="G39" s="25">
        <v>1290491432</v>
      </c>
      <c r="H39" s="26">
        <v>1541991842</v>
      </c>
      <c r="I39" s="24">
        <v>1324516728</v>
      </c>
      <c r="J39" s="6">
        <v>1382298420</v>
      </c>
      <c r="K39" s="25">
        <v>1423776748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0</v>
      </c>
      <c r="C42" s="6">
        <v>1699839</v>
      </c>
      <c r="D42" s="23">
        <v>-550034678</v>
      </c>
      <c r="E42" s="24">
        <v>-666518966</v>
      </c>
      <c r="F42" s="6">
        <v>-556134814</v>
      </c>
      <c r="G42" s="25">
        <v>-556134814</v>
      </c>
      <c r="H42" s="26">
        <v>-624324335</v>
      </c>
      <c r="I42" s="24">
        <v>-640551775</v>
      </c>
      <c r="J42" s="6">
        <v>-666791943</v>
      </c>
      <c r="K42" s="25">
        <v>-697809734</v>
      </c>
    </row>
    <row r="43" spans="1:11" ht="12.75">
      <c r="A43" s="22" t="s">
        <v>46</v>
      </c>
      <c r="B43" s="6">
        <v>0</v>
      </c>
      <c r="C43" s="6">
        <v>-67991769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0</v>
      </c>
      <c r="C44" s="6">
        <v>-185374</v>
      </c>
      <c r="D44" s="23">
        <v>54469</v>
      </c>
      <c r="E44" s="24">
        <v>9746294</v>
      </c>
      <c r="F44" s="6">
        <v>443599</v>
      </c>
      <c r="G44" s="25">
        <v>443599</v>
      </c>
      <c r="H44" s="26">
        <v>-36862</v>
      </c>
      <c r="I44" s="24">
        <v>6253</v>
      </c>
      <c r="J44" s="6">
        <v>499595</v>
      </c>
      <c r="K44" s="25">
        <v>249410</v>
      </c>
    </row>
    <row r="45" spans="1:11" ht="12.75">
      <c r="A45" s="33" t="s">
        <v>48</v>
      </c>
      <c r="B45" s="7">
        <v>0</v>
      </c>
      <c r="C45" s="7">
        <v>50789089</v>
      </c>
      <c r="D45" s="69">
        <v>-549980209</v>
      </c>
      <c r="E45" s="70">
        <v>-656772672</v>
      </c>
      <c r="F45" s="7">
        <v>-555691215</v>
      </c>
      <c r="G45" s="71">
        <v>-555691215</v>
      </c>
      <c r="H45" s="72">
        <v>-622233625</v>
      </c>
      <c r="I45" s="70">
        <v>-640545522</v>
      </c>
      <c r="J45" s="7">
        <v>-666292348</v>
      </c>
      <c r="K45" s="71">
        <v>-697560324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0</v>
      </c>
      <c r="C48" s="6">
        <v>50789089</v>
      </c>
      <c r="D48" s="23">
        <v>-50203872</v>
      </c>
      <c r="E48" s="24">
        <v>133036972</v>
      </c>
      <c r="F48" s="6">
        <v>5970670</v>
      </c>
      <c r="G48" s="25">
        <v>5970670</v>
      </c>
      <c r="H48" s="26">
        <v>11943815</v>
      </c>
      <c r="I48" s="24">
        <v>993929</v>
      </c>
      <c r="J48" s="6">
        <v>17968939</v>
      </c>
      <c r="K48" s="25">
        <v>18189858</v>
      </c>
    </row>
    <row r="49" spans="1:11" ht="12.75">
      <c r="A49" s="22" t="s">
        <v>51</v>
      </c>
      <c r="B49" s="6">
        <f>+B75</f>
        <v>0</v>
      </c>
      <c r="C49" s="6">
        <f aca="true" t="shared" si="6" ref="C49:K49">+C75</f>
        <v>14447039.469459057</v>
      </c>
      <c r="D49" s="23">
        <f t="shared" si="6"/>
        <v>84825693</v>
      </c>
      <c r="E49" s="24">
        <f t="shared" si="6"/>
        <v>104165492</v>
      </c>
      <c r="F49" s="6">
        <f t="shared" si="6"/>
        <v>194416031</v>
      </c>
      <c r="G49" s="25">
        <f t="shared" si="6"/>
        <v>194416031</v>
      </c>
      <c r="H49" s="26">
        <f t="shared" si="6"/>
        <v>436627021</v>
      </c>
      <c r="I49" s="24">
        <f t="shared" si="6"/>
        <v>204384869</v>
      </c>
      <c r="J49" s="6">
        <f t="shared" si="6"/>
        <v>209171292</v>
      </c>
      <c r="K49" s="25">
        <f t="shared" si="6"/>
        <v>212992972</v>
      </c>
    </row>
    <row r="50" spans="1:11" ht="12.75">
      <c r="A50" s="33" t="s">
        <v>52</v>
      </c>
      <c r="B50" s="7">
        <f>+B48-B49</f>
        <v>0</v>
      </c>
      <c r="C50" s="7">
        <f aca="true" t="shared" si="7" ref="C50:K50">+C48-C49</f>
        <v>36342049.53054094</v>
      </c>
      <c r="D50" s="69">
        <f t="shared" si="7"/>
        <v>-135029565</v>
      </c>
      <c r="E50" s="70">
        <f t="shared" si="7"/>
        <v>28871480</v>
      </c>
      <c r="F50" s="7">
        <f t="shared" si="7"/>
        <v>-188445361</v>
      </c>
      <c r="G50" s="71">
        <f t="shared" si="7"/>
        <v>-188445361</v>
      </c>
      <c r="H50" s="72">
        <f t="shared" si="7"/>
        <v>-424683206</v>
      </c>
      <c r="I50" s="70">
        <f t="shared" si="7"/>
        <v>-203390940</v>
      </c>
      <c r="J50" s="7">
        <f t="shared" si="7"/>
        <v>-191202353</v>
      </c>
      <c r="K50" s="71">
        <f t="shared" si="7"/>
        <v>-194803114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0</v>
      </c>
      <c r="C53" s="6">
        <v>1459672455</v>
      </c>
      <c r="D53" s="23">
        <v>-23727900</v>
      </c>
      <c r="E53" s="24">
        <v>1894450735</v>
      </c>
      <c r="F53" s="6">
        <v>1474936120</v>
      </c>
      <c r="G53" s="25">
        <v>1474936120</v>
      </c>
      <c r="H53" s="26">
        <v>1669025770</v>
      </c>
      <c r="I53" s="24">
        <v>1526225364</v>
      </c>
      <c r="J53" s="6">
        <v>1554286234</v>
      </c>
      <c r="K53" s="25">
        <v>1627268174</v>
      </c>
    </row>
    <row r="54" spans="1:11" ht="12.75">
      <c r="A54" s="22" t="s">
        <v>55</v>
      </c>
      <c r="B54" s="6">
        <v>0</v>
      </c>
      <c r="C54" s="6">
        <v>48587305</v>
      </c>
      <c r="D54" s="23">
        <v>0</v>
      </c>
      <c r="E54" s="24">
        <v>27994954</v>
      </c>
      <c r="F54" s="6">
        <v>37345824</v>
      </c>
      <c r="G54" s="25">
        <v>37345824</v>
      </c>
      <c r="H54" s="26">
        <v>55937731</v>
      </c>
      <c r="I54" s="24">
        <v>53325510</v>
      </c>
      <c r="J54" s="6">
        <v>54015089</v>
      </c>
      <c r="K54" s="25">
        <v>55391934</v>
      </c>
    </row>
    <row r="55" spans="1:11" ht="12.75">
      <c r="A55" s="22" t="s">
        <v>56</v>
      </c>
      <c r="B55" s="6">
        <v>0</v>
      </c>
      <c r="C55" s="6">
        <v>0</v>
      </c>
      <c r="D55" s="23">
        <v>6307921</v>
      </c>
      <c r="E55" s="24">
        <v>38896400</v>
      </c>
      <c r="F55" s="6">
        <v>38579652</v>
      </c>
      <c r="G55" s="25">
        <v>38579652</v>
      </c>
      <c r="H55" s="26">
        <v>48739390</v>
      </c>
      <c r="I55" s="24">
        <v>36488000</v>
      </c>
      <c r="J55" s="6">
        <v>47922200</v>
      </c>
      <c r="K55" s="25">
        <v>49543200</v>
      </c>
    </row>
    <row r="56" spans="1:11" ht="12.75">
      <c r="A56" s="22" t="s">
        <v>57</v>
      </c>
      <c r="B56" s="6">
        <v>0</v>
      </c>
      <c r="C56" s="6">
        <v>0</v>
      </c>
      <c r="D56" s="23">
        <v>11343508</v>
      </c>
      <c r="E56" s="24">
        <v>28602947</v>
      </c>
      <c r="F56" s="6">
        <v>28282441</v>
      </c>
      <c r="G56" s="25">
        <v>28282441</v>
      </c>
      <c r="H56" s="26">
        <v>15203087</v>
      </c>
      <c r="I56" s="24">
        <v>21159178</v>
      </c>
      <c r="J56" s="6">
        <v>21607747</v>
      </c>
      <c r="K56" s="25">
        <v>22415880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521607</v>
      </c>
      <c r="I59" s="24">
        <v>32279337</v>
      </c>
      <c r="J59" s="6">
        <v>34123539</v>
      </c>
      <c r="K59" s="25">
        <v>36156359</v>
      </c>
    </row>
    <row r="60" spans="1:11" ht="12.75">
      <c r="A60" s="90" t="s">
        <v>60</v>
      </c>
      <c r="B60" s="6">
        <v>0</v>
      </c>
      <c r="C60" s="6">
        <v>4022580</v>
      </c>
      <c r="D60" s="23">
        <v>4122580</v>
      </c>
      <c r="E60" s="24">
        <v>4223709</v>
      </c>
      <c r="F60" s="6">
        <v>4223709</v>
      </c>
      <c r="G60" s="25">
        <v>4223709</v>
      </c>
      <c r="H60" s="26">
        <v>4223709</v>
      </c>
      <c r="I60" s="24">
        <v>14701564</v>
      </c>
      <c r="J60" s="6">
        <v>15436839</v>
      </c>
      <c r="K60" s="25">
        <v>15974639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24584</v>
      </c>
      <c r="I64" s="97">
        <v>25373</v>
      </c>
      <c r="J64" s="98">
        <v>25633</v>
      </c>
      <c r="K64" s="99">
        <v>26004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7765</v>
      </c>
      <c r="I65" s="97">
        <v>8011</v>
      </c>
      <c r="J65" s="98">
        <v>8011</v>
      </c>
      <c r="K65" s="99">
        <v>8011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</v>
      </c>
      <c r="C70" s="5">
        <f aca="true" t="shared" si="8" ref="C70:K70">IF(ISERROR(C71/C72),0,(C71/C72))</f>
        <v>0.8918545039186255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120</v>
      </c>
      <c r="B71" s="2">
        <f>+B83</f>
        <v>0</v>
      </c>
      <c r="C71" s="2">
        <f aca="true" t="shared" si="9" ref="C71:K71">+C83</f>
        <v>312544761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121</v>
      </c>
      <c r="B72" s="2">
        <f>+B77</f>
        <v>0</v>
      </c>
      <c r="C72" s="2">
        <f aca="true" t="shared" si="10" ref="C72:K72">+C77</f>
        <v>350443665</v>
      </c>
      <c r="D72" s="2">
        <f t="shared" si="10"/>
        <v>350843162</v>
      </c>
      <c r="E72" s="2">
        <f t="shared" si="10"/>
        <v>451088403</v>
      </c>
      <c r="F72" s="2">
        <f t="shared" si="10"/>
        <v>412239137</v>
      </c>
      <c r="G72" s="2">
        <f t="shared" si="10"/>
        <v>412239137</v>
      </c>
      <c r="H72" s="2">
        <f t="shared" si="10"/>
        <v>400369496</v>
      </c>
      <c r="I72" s="2">
        <f t="shared" si="10"/>
        <v>449206419</v>
      </c>
      <c r="J72" s="2">
        <f t="shared" si="10"/>
        <v>469942135</v>
      </c>
      <c r="K72" s="2">
        <f t="shared" si="10"/>
        <v>493921469</v>
      </c>
    </row>
    <row r="73" spans="1:11" ht="12.75" hidden="1">
      <c r="A73" s="2" t="s">
        <v>122</v>
      </c>
      <c r="B73" s="2">
        <f>+B74</f>
        <v>-7879966.166666627</v>
      </c>
      <c r="C73" s="2">
        <f aca="true" t="shared" si="11" ref="C73:K73">+(C78+C80+C81+C82)-(B78+B80+B81+B82)</f>
        <v>86444455</v>
      </c>
      <c r="D73" s="2">
        <f t="shared" si="11"/>
        <v>-45693374</v>
      </c>
      <c r="E73" s="2">
        <f t="shared" si="11"/>
        <v>388115324</v>
      </c>
      <c r="F73" s="2">
        <f>+(F78+F80+F81+F82)-(D78+D80+D81+D82)</f>
        <v>68952514</v>
      </c>
      <c r="G73" s="2">
        <f>+(G78+G80+G81+G82)-(D78+D80+D81+D82)</f>
        <v>68952514</v>
      </c>
      <c r="H73" s="2">
        <f>+(H78+H80+H81+H82)-(D78+D80+D81+D82)</f>
        <v>309683168</v>
      </c>
      <c r="I73" s="2">
        <f>+(I78+I80+I81+I82)-(E78+E80+E81+E82)</f>
        <v>-339036423</v>
      </c>
      <c r="J73" s="2">
        <f t="shared" si="11"/>
        <v>20201729</v>
      </c>
      <c r="K73" s="2">
        <f t="shared" si="11"/>
        <v>-27262901</v>
      </c>
    </row>
    <row r="74" spans="1:11" ht="12.75" hidden="1">
      <c r="A74" s="2" t="s">
        <v>123</v>
      </c>
      <c r="B74" s="2">
        <f>+TREND(C74:E74)</f>
        <v>-7879966.166666627</v>
      </c>
      <c r="C74" s="2">
        <f>+C73</f>
        <v>86444455</v>
      </c>
      <c r="D74" s="2">
        <f aca="true" t="shared" si="12" ref="D74:K74">+D73</f>
        <v>-45693374</v>
      </c>
      <c r="E74" s="2">
        <f t="shared" si="12"/>
        <v>388115324</v>
      </c>
      <c r="F74" s="2">
        <f t="shared" si="12"/>
        <v>68952514</v>
      </c>
      <c r="G74" s="2">
        <f t="shared" si="12"/>
        <v>68952514</v>
      </c>
      <c r="H74" s="2">
        <f t="shared" si="12"/>
        <v>309683168</v>
      </c>
      <c r="I74" s="2">
        <f t="shared" si="12"/>
        <v>-339036423</v>
      </c>
      <c r="J74" s="2">
        <f t="shared" si="12"/>
        <v>20201729</v>
      </c>
      <c r="K74" s="2">
        <f t="shared" si="12"/>
        <v>-27262901</v>
      </c>
    </row>
    <row r="75" spans="1:11" ht="12.75" hidden="1">
      <c r="A75" s="2" t="s">
        <v>124</v>
      </c>
      <c r="B75" s="2">
        <f>+B84-(((B80+B81+B78)*B70)-B79)</f>
        <v>0</v>
      </c>
      <c r="C75" s="2">
        <f aca="true" t="shared" si="13" ref="C75:K75">+C84-(((C80+C81+C78)*C70)-C79)</f>
        <v>14447039.469459057</v>
      </c>
      <c r="D75" s="2">
        <f t="shared" si="13"/>
        <v>84825693</v>
      </c>
      <c r="E75" s="2">
        <f t="shared" si="13"/>
        <v>104165492</v>
      </c>
      <c r="F75" s="2">
        <f t="shared" si="13"/>
        <v>194416031</v>
      </c>
      <c r="G75" s="2">
        <f t="shared" si="13"/>
        <v>194416031</v>
      </c>
      <c r="H75" s="2">
        <f t="shared" si="13"/>
        <v>436627021</v>
      </c>
      <c r="I75" s="2">
        <f t="shared" si="13"/>
        <v>204384869</v>
      </c>
      <c r="J75" s="2">
        <f t="shared" si="13"/>
        <v>209171292</v>
      </c>
      <c r="K75" s="2">
        <f t="shared" si="13"/>
        <v>212992972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0</v>
      </c>
      <c r="C77" s="3">
        <v>350443665</v>
      </c>
      <c r="D77" s="3">
        <v>350843162</v>
      </c>
      <c r="E77" s="3">
        <v>451088403</v>
      </c>
      <c r="F77" s="3">
        <v>412239137</v>
      </c>
      <c r="G77" s="3">
        <v>412239137</v>
      </c>
      <c r="H77" s="3">
        <v>400369496</v>
      </c>
      <c r="I77" s="3">
        <v>449206419</v>
      </c>
      <c r="J77" s="3">
        <v>469942135</v>
      </c>
      <c r="K77" s="3">
        <v>493921469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0</v>
      </c>
      <c r="C79" s="3">
        <v>91542916</v>
      </c>
      <c r="D79" s="3">
        <v>84825693</v>
      </c>
      <c r="E79" s="3">
        <v>104165492</v>
      </c>
      <c r="F79" s="3">
        <v>194416031</v>
      </c>
      <c r="G79" s="3">
        <v>194416031</v>
      </c>
      <c r="H79" s="3">
        <v>436627021</v>
      </c>
      <c r="I79" s="3">
        <v>183609417</v>
      </c>
      <c r="J79" s="3">
        <v>188395840</v>
      </c>
      <c r="K79" s="3">
        <v>192217520</v>
      </c>
    </row>
    <row r="80" spans="1:11" ht="13.5" hidden="1">
      <c r="A80" s="1" t="s">
        <v>69</v>
      </c>
      <c r="B80" s="3">
        <v>0</v>
      </c>
      <c r="C80" s="3">
        <v>52460532</v>
      </c>
      <c r="D80" s="3">
        <v>14596433</v>
      </c>
      <c r="E80" s="3">
        <v>345077488</v>
      </c>
      <c r="F80" s="3">
        <v>64974943</v>
      </c>
      <c r="G80" s="3">
        <v>64974943</v>
      </c>
      <c r="H80" s="3">
        <v>177798917</v>
      </c>
      <c r="I80" s="3">
        <v>57445262</v>
      </c>
      <c r="J80" s="3">
        <v>76612411</v>
      </c>
      <c r="K80" s="3">
        <v>49424610</v>
      </c>
    </row>
    <row r="81" spans="1:11" ht="13.5" hidden="1">
      <c r="A81" s="1" t="s">
        <v>70</v>
      </c>
      <c r="B81" s="3">
        <v>0</v>
      </c>
      <c r="C81" s="3">
        <v>33983923</v>
      </c>
      <c r="D81" s="3">
        <v>25104648</v>
      </c>
      <c r="E81" s="3">
        <v>83788917</v>
      </c>
      <c r="F81" s="3">
        <v>44728652</v>
      </c>
      <c r="G81" s="3">
        <v>44728652</v>
      </c>
      <c r="H81" s="3">
        <v>171585332</v>
      </c>
      <c r="I81" s="3">
        <v>32384720</v>
      </c>
      <c r="J81" s="3">
        <v>33419300</v>
      </c>
      <c r="K81" s="3">
        <v>33344200</v>
      </c>
    </row>
    <row r="82" spans="1:11" ht="13.5" hidden="1">
      <c r="A82" s="1" t="s">
        <v>71</v>
      </c>
      <c r="B82" s="3">
        <v>0</v>
      </c>
      <c r="C82" s="3">
        <v>0</v>
      </c>
      <c r="D82" s="3">
        <v>1050000</v>
      </c>
      <c r="E82" s="3">
        <v>0</v>
      </c>
      <c r="F82" s="3">
        <v>0</v>
      </c>
      <c r="G82" s="3">
        <v>0</v>
      </c>
      <c r="H82" s="3">
        <v>1050000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0</v>
      </c>
      <c r="C83" s="3">
        <v>312544761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20775452</v>
      </c>
      <c r="J84" s="3">
        <v>20775452</v>
      </c>
      <c r="K84" s="3">
        <v>20775452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335759616</v>
      </c>
      <c r="C6" s="6">
        <v>223923199</v>
      </c>
      <c r="D6" s="23">
        <v>275035828</v>
      </c>
      <c r="E6" s="24">
        <v>232820247</v>
      </c>
      <c r="F6" s="6">
        <v>232820247</v>
      </c>
      <c r="G6" s="25">
        <v>232820247</v>
      </c>
      <c r="H6" s="26">
        <v>305450850</v>
      </c>
      <c r="I6" s="24">
        <v>244461260</v>
      </c>
      <c r="J6" s="6">
        <v>256684322</v>
      </c>
      <c r="K6" s="25">
        <v>269518539</v>
      </c>
    </row>
    <row r="7" spans="1:11" ht="12.75">
      <c r="A7" s="22" t="s">
        <v>20</v>
      </c>
      <c r="B7" s="6">
        <v>38463787</v>
      </c>
      <c r="C7" s="6">
        <v>36704686</v>
      </c>
      <c r="D7" s="23">
        <v>28922916</v>
      </c>
      <c r="E7" s="24">
        <v>32480156</v>
      </c>
      <c r="F7" s="6">
        <v>33153996</v>
      </c>
      <c r="G7" s="25">
        <v>33153996</v>
      </c>
      <c r="H7" s="26">
        <v>35663705</v>
      </c>
      <c r="I7" s="24">
        <v>34811696</v>
      </c>
      <c r="J7" s="6">
        <v>36552281</v>
      </c>
      <c r="K7" s="25">
        <v>38379895</v>
      </c>
    </row>
    <row r="8" spans="1:11" ht="12.75">
      <c r="A8" s="22" t="s">
        <v>21</v>
      </c>
      <c r="B8" s="6">
        <v>591627906</v>
      </c>
      <c r="C8" s="6">
        <v>532895960</v>
      </c>
      <c r="D8" s="23">
        <v>659059637</v>
      </c>
      <c r="E8" s="24">
        <v>592095802</v>
      </c>
      <c r="F8" s="6">
        <v>645630497</v>
      </c>
      <c r="G8" s="25">
        <v>645630497</v>
      </c>
      <c r="H8" s="26">
        <v>581996336</v>
      </c>
      <c r="I8" s="24">
        <v>633214738</v>
      </c>
      <c r="J8" s="6">
        <v>661965664</v>
      </c>
      <c r="K8" s="25">
        <v>692193250</v>
      </c>
    </row>
    <row r="9" spans="1:11" ht="12.75">
      <c r="A9" s="22" t="s">
        <v>22</v>
      </c>
      <c r="B9" s="6">
        <v>76699805</v>
      </c>
      <c r="C9" s="6">
        <v>38573411</v>
      </c>
      <c r="D9" s="23">
        <v>13489630</v>
      </c>
      <c r="E9" s="24">
        <v>71871286</v>
      </c>
      <c r="F9" s="6">
        <v>33908536</v>
      </c>
      <c r="G9" s="25">
        <v>33908536</v>
      </c>
      <c r="H9" s="26">
        <v>40341061</v>
      </c>
      <c r="I9" s="24">
        <v>35733962</v>
      </c>
      <c r="J9" s="6">
        <v>37493161</v>
      </c>
      <c r="K9" s="25">
        <v>39340319</v>
      </c>
    </row>
    <row r="10" spans="1:11" ht="20.25">
      <c r="A10" s="27" t="s">
        <v>114</v>
      </c>
      <c r="B10" s="28">
        <f>SUM(B5:B9)</f>
        <v>1042551114</v>
      </c>
      <c r="C10" s="29">
        <f aca="true" t="shared" si="0" ref="C10:K10">SUM(C5:C9)</f>
        <v>832097256</v>
      </c>
      <c r="D10" s="30">
        <f t="shared" si="0"/>
        <v>976508011</v>
      </c>
      <c r="E10" s="28">
        <f t="shared" si="0"/>
        <v>929267491</v>
      </c>
      <c r="F10" s="29">
        <f t="shared" si="0"/>
        <v>945513276</v>
      </c>
      <c r="G10" s="31">
        <f t="shared" si="0"/>
        <v>945513276</v>
      </c>
      <c r="H10" s="32">
        <f t="shared" si="0"/>
        <v>963451952</v>
      </c>
      <c r="I10" s="28">
        <f t="shared" si="0"/>
        <v>948221656</v>
      </c>
      <c r="J10" s="29">
        <f t="shared" si="0"/>
        <v>992695428</v>
      </c>
      <c r="K10" s="31">
        <f t="shared" si="0"/>
        <v>1039432003</v>
      </c>
    </row>
    <row r="11" spans="1:11" ht="12.75">
      <c r="A11" s="22" t="s">
        <v>23</v>
      </c>
      <c r="B11" s="6">
        <v>244414163</v>
      </c>
      <c r="C11" s="6">
        <v>259776012</v>
      </c>
      <c r="D11" s="23">
        <v>291407943</v>
      </c>
      <c r="E11" s="24">
        <v>308843097</v>
      </c>
      <c r="F11" s="6">
        <v>308843097</v>
      </c>
      <c r="G11" s="25">
        <v>308843097</v>
      </c>
      <c r="H11" s="26">
        <v>340842309</v>
      </c>
      <c r="I11" s="24">
        <v>337874359</v>
      </c>
      <c r="J11" s="6">
        <v>351551322</v>
      </c>
      <c r="K11" s="25">
        <v>384600495</v>
      </c>
    </row>
    <row r="12" spans="1:11" ht="12.75">
      <c r="A12" s="22" t="s">
        <v>24</v>
      </c>
      <c r="B12" s="6">
        <v>9630879</v>
      </c>
      <c r="C12" s="6">
        <v>9577450</v>
      </c>
      <c r="D12" s="23">
        <v>11161777</v>
      </c>
      <c r="E12" s="24">
        <v>11071479</v>
      </c>
      <c r="F12" s="6">
        <v>12845390</v>
      </c>
      <c r="G12" s="25">
        <v>12845390</v>
      </c>
      <c r="H12" s="26">
        <v>11665226</v>
      </c>
      <c r="I12" s="24">
        <v>13902286</v>
      </c>
      <c r="J12" s="6">
        <v>14597402</v>
      </c>
      <c r="K12" s="25">
        <v>15327273</v>
      </c>
    </row>
    <row r="13" spans="1:11" ht="12.75">
      <c r="A13" s="22" t="s">
        <v>115</v>
      </c>
      <c r="B13" s="6">
        <v>158329159</v>
      </c>
      <c r="C13" s="6">
        <v>121882964</v>
      </c>
      <c r="D13" s="23">
        <v>140977026</v>
      </c>
      <c r="E13" s="24">
        <v>140000000</v>
      </c>
      <c r="F13" s="6">
        <v>140000000</v>
      </c>
      <c r="G13" s="25">
        <v>140000000</v>
      </c>
      <c r="H13" s="26">
        <v>155529513</v>
      </c>
      <c r="I13" s="24">
        <v>140000000</v>
      </c>
      <c r="J13" s="6">
        <v>140000000</v>
      </c>
      <c r="K13" s="25">
        <v>140000000</v>
      </c>
    </row>
    <row r="14" spans="1:11" ht="12.75">
      <c r="A14" s="22" t="s">
        <v>25</v>
      </c>
      <c r="B14" s="6">
        <v>736673</v>
      </c>
      <c r="C14" s="6">
        <v>0</v>
      </c>
      <c r="D14" s="23">
        <v>112303</v>
      </c>
      <c r="E14" s="24">
        <v>0</v>
      </c>
      <c r="F14" s="6">
        <v>0</v>
      </c>
      <c r="G14" s="25">
        <v>0</v>
      </c>
      <c r="H14" s="26">
        <v>266610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73684079</v>
      </c>
      <c r="C15" s="6">
        <v>21770752</v>
      </c>
      <c r="D15" s="23">
        <v>31339964</v>
      </c>
      <c r="E15" s="24">
        <v>46611746</v>
      </c>
      <c r="F15" s="6">
        <v>50033956</v>
      </c>
      <c r="G15" s="25">
        <v>50033956</v>
      </c>
      <c r="H15" s="26">
        <v>34671340</v>
      </c>
      <c r="I15" s="24">
        <v>51795608</v>
      </c>
      <c r="J15" s="6">
        <v>47448956</v>
      </c>
      <c r="K15" s="25">
        <v>47494956</v>
      </c>
    </row>
    <row r="16" spans="1:11" ht="12.75">
      <c r="A16" s="22" t="s">
        <v>21</v>
      </c>
      <c r="B16" s="6">
        <v>210881409</v>
      </c>
      <c r="C16" s="6">
        <v>228939431</v>
      </c>
      <c r="D16" s="23">
        <v>5771945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724147876</v>
      </c>
      <c r="C17" s="6">
        <v>506189775</v>
      </c>
      <c r="D17" s="23">
        <v>659450399</v>
      </c>
      <c r="E17" s="24">
        <v>774731102</v>
      </c>
      <c r="F17" s="6">
        <v>816540849</v>
      </c>
      <c r="G17" s="25">
        <v>816540849</v>
      </c>
      <c r="H17" s="26">
        <v>627615220</v>
      </c>
      <c r="I17" s="24">
        <v>807836205</v>
      </c>
      <c r="J17" s="6">
        <v>826193184</v>
      </c>
      <c r="K17" s="25">
        <v>742849973</v>
      </c>
    </row>
    <row r="18" spans="1:11" ht="12.75">
      <c r="A18" s="33" t="s">
        <v>28</v>
      </c>
      <c r="B18" s="34">
        <f>SUM(B11:B17)</f>
        <v>1421824238</v>
      </c>
      <c r="C18" s="35">
        <f aca="true" t="shared" si="1" ref="C18:K18">SUM(C11:C17)</f>
        <v>1148136384</v>
      </c>
      <c r="D18" s="36">
        <f t="shared" si="1"/>
        <v>1140221357</v>
      </c>
      <c r="E18" s="34">
        <f t="shared" si="1"/>
        <v>1281257424</v>
      </c>
      <c r="F18" s="35">
        <f t="shared" si="1"/>
        <v>1328263292</v>
      </c>
      <c r="G18" s="37">
        <f t="shared" si="1"/>
        <v>1328263292</v>
      </c>
      <c r="H18" s="38">
        <f t="shared" si="1"/>
        <v>1170590218</v>
      </c>
      <c r="I18" s="34">
        <f t="shared" si="1"/>
        <v>1351408458</v>
      </c>
      <c r="J18" s="35">
        <f t="shared" si="1"/>
        <v>1379790864</v>
      </c>
      <c r="K18" s="37">
        <f t="shared" si="1"/>
        <v>1330272697</v>
      </c>
    </row>
    <row r="19" spans="1:11" ht="12.75">
      <c r="A19" s="33" t="s">
        <v>29</v>
      </c>
      <c r="B19" s="39">
        <f>+B10-B18</f>
        <v>-379273124</v>
      </c>
      <c r="C19" s="40">
        <f aca="true" t="shared" si="2" ref="C19:K19">+C10-C18</f>
        <v>-316039128</v>
      </c>
      <c r="D19" s="41">
        <f t="shared" si="2"/>
        <v>-163713346</v>
      </c>
      <c r="E19" s="39">
        <f t="shared" si="2"/>
        <v>-351989933</v>
      </c>
      <c r="F19" s="40">
        <f t="shared" si="2"/>
        <v>-382750016</v>
      </c>
      <c r="G19" s="42">
        <f t="shared" si="2"/>
        <v>-382750016</v>
      </c>
      <c r="H19" s="43">
        <f t="shared" si="2"/>
        <v>-207138266</v>
      </c>
      <c r="I19" s="39">
        <f t="shared" si="2"/>
        <v>-403186802</v>
      </c>
      <c r="J19" s="40">
        <f t="shared" si="2"/>
        <v>-387095436</v>
      </c>
      <c r="K19" s="42">
        <f t="shared" si="2"/>
        <v>-290840694</v>
      </c>
    </row>
    <row r="20" spans="1:11" ht="20.25">
      <c r="A20" s="44" t="s">
        <v>30</v>
      </c>
      <c r="B20" s="45">
        <v>613651455</v>
      </c>
      <c r="C20" s="46">
        <v>756556999</v>
      </c>
      <c r="D20" s="47">
        <v>440228950</v>
      </c>
      <c r="E20" s="45">
        <v>480148198</v>
      </c>
      <c r="F20" s="46">
        <v>588446411</v>
      </c>
      <c r="G20" s="48">
        <v>588446411</v>
      </c>
      <c r="H20" s="49">
        <v>318276029</v>
      </c>
      <c r="I20" s="45">
        <v>424611262</v>
      </c>
      <c r="J20" s="46">
        <v>668683336</v>
      </c>
      <c r="K20" s="48">
        <v>578739750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234378331</v>
      </c>
      <c r="C22" s="57">
        <f aca="true" t="shared" si="3" ref="C22:K22">SUM(C19:C21)</f>
        <v>440517871</v>
      </c>
      <c r="D22" s="58">
        <f t="shared" si="3"/>
        <v>276515604</v>
      </c>
      <c r="E22" s="56">
        <f t="shared" si="3"/>
        <v>128158265</v>
      </c>
      <c r="F22" s="57">
        <f t="shared" si="3"/>
        <v>205696395</v>
      </c>
      <c r="G22" s="59">
        <f t="shared" si="3"/>
        <v>205696395</v>
      </c>
      <c r="H22" s="60">
        <f t="shared" si="3"/>
        <v>111137763</v>
      </c>
      <c r="I22" s="56">
        <f t="shared" si="3"/>
        <v>21424460</v>
      </c>
      <c r="J22" s="57">
        <f t="shared" si="3"/>
        <v>281587900</v>
      </c>
      <c r="K22" s="59">
        <f t="shared" si="3"/>
        <v>287899056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234378331</v>
      </c>
      <c r="C24" s="40">
        <f aca="true" t="shared" si="4" ref="C24:K24">SUM(C22:C23)</f>
        <v>440517871</v>
      </c>
      <c r="D24" s="41">
        <f t="shared" si="4"/>
        <v>276515604</v>
      </c>
      <c r="E24" s="39">
        <f t="shared" si="4"/>
        <v>128158265</v>
      </c>
      <c r="F24" s="40">
        <f t="shared" si="4"/>
        <v>205696395</v>
      </c>
      <c r="G24" s="42">
        <f t="shared" si="4"/>
        <v>205696395</v>
      </c>
      <c r="H24" s="43">
        <f t="shared" si="4"/>
        <v>111137763</v>
      </c>
      <c r="I24" s="39">
        <f t="shared" si="4"/>
        <v>21424460</v>
      </c>
      <c r="J24" s="40">
        <f t="shared" si="4"/>
        <v>281587900</v>
      </c>
      <c r="K24" s="42">
        <f t="shared" si="4"/>
        <v>287899056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622119337</v>
      </c>
      <c r="C27" s="7">
        <v>672135034</v>
      </c>
      <c r="D27" s="69">
        <v>152731701</v>
      </c>
      <c r="E27" s="70">
        <v>476919199</v>
      </c>
      <c r="F27" s="7">
        <v>587883714</v>
      </c>
      <c r="G27" s="71">
        <v>587883714</v>
      </c>
      <c r="H27" s="72">
        <v>322742361</v>
      </c>
      <c r="I27" s="70">
        <v>420411262</v>
      </c>
      <c r="J27" s="7">
        <v>657010336</v>
      </c>
      <c r="K27" s="71">
        <v>558246750</v>
      </c>
    </row>
    <row r="28" spans="1:11" ht="12.75">
      <c r="A28" s="73" t="s">
        <v>34</v>
      </c>
      <c r="B28" s="6">
        <v>601160386</v>
      </c>
      <c r="C28" s="6">
        <v>621630053</v>
      </c>
      <c r="D28" s="23">
        <v>65695604</v>
      </c>
      <c r="E28" s="24">
        <v>476919199</v>
      </c>
      <c r="F28" s="6">
        <v>587883714</v>
      </c>
      <c r="G28" s="25">
        <v>587883714</v>
      </c>
      <c r="H28" s="26">
        <v>322742361</v>
      </c>
      <c r="I28" s="24">
        <v>420411262</v>
      </c>
      <c r="J28" s="6">
        <v>657010336</v>
      </c>
      <c r="K28" s="25">
        <v>558246750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20958951</v>
      </c>
      <c r="C31" s="6">
        <v>50504981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622119337</v>
      </c>
      <c r="C32" s="7">
        <f aca="true" t="shared" si="5" ref="C32:K32">SUM(C28:C31)</f>
        <v>672135034</v>
      </c>
      <c r="D32" s="69">
        <f t="shared" si="5"/>
        <v>65695604</v>
      </c>
      <c r="E32" s="70">
        <f t="shared" si="5"/>
        <v>476919199</v>
      </c>
      <c r="F32" s="7">
        <f t="shared" si="5"/>
        <v>587883714</v>
      </c>
      <c r="G32" s="71">
        <f t="shared" si="5"/>
        <v>587883714</v>
      </c>
      <c r="H32" s="72">
        <f t="shared" si="5"/>
        <v>322742361</v>
      </c>
      <c r="I32" s="70">
        <f t="shared" si="5"/>
        <v>420411262</v>
      </c>
      <c r="J32" s="7">
        <f t="shared" si="5"/>
        <v>657010336</v>
      </c>
      <c r="K32" s="71">
        <f t="shared" si="5"/>
        <v>558246750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562772365</v>
      </c>
      <c r="C35" s="6">
        <v>559184773</v>
      </c>
      <c r="D35" s="23">
        <v>53199482</v>
      </c>
      <c r="E35" s="24">
        <v>-348760934</v>
      </c>
      <c r="F35" s="6">
        <v>-242587319</v>
      </c>
      <c r="G35" s="25">
        <v>-242587319</v>
      </c>
      <c r="H35" s="26">
        <v>1744568299</v>
      </c>
      <c r="I35" s="24">
        <v>476867919</v>
      </c>
      <c r="J35" s="6">
        <v>674069248</v>
      </c>
      <c r="K35" s="25">
        <v>919585784</v>
      </c>
    </row>
    <row r="36" spans="1:11" ht="12.75">
      <c r="A36" s="22" t="s">
        <v>40</v>
      </c>
      <c r="B36" s="6">
        <v>3416766554</v>
      </c>
      <c r="C36" s="6">
        <v>3969768494</v>
      </c>
      <c r="D36" s="23">
        <v>98787290</v>
      </c>
      <c r="E36" s="24">
        <v>476919199</v>
      </c>
      <c r="F36" s="6">
        <v>448283714</v>
      </c>
      <c r="G36" s="25">
        <v>448283714</v>
      </c>
      <c r="H36" s="26">
        <v>4034986460</v>
      </c>
      <c r="I36" s="24">
        <v>4452834704</v>
      </c>
      <c r="J36" s="6">
        <v>4675476439</v>
      </c>
      <c r="K36" s="25">
        <v>4909250261</v>
      </c>
    </row>
    <row r="37" spans="1:11" ht="12.75">
      <c r="A37" s="22" t="s">
        <v>41</v>
      </c>
      <c r="B37" s="6">
        <v>280205131</v>
      </c>
      <c r="C37" s="6">
        <v>329102826</v>
      </c>
      <c r="D37" s="23">
        <v>158854074</v>
      </c>
      <c r="E37" s="24">
        <v>0</v>
      </c>
      <c r="F37" s="6">
        <v>0</v>
      </c>
      <c r="G37" s="25">
        <v>0</v>
      </c>
      <c r="H37" s="26">
        <v>1462408384</v>
      </c>
      <c r="I37" s="24">
        <v>167541774</v>
      </c>
      <c r="J37" s="6">
        <v>175918863</v>
      </c>
      <c r="K37" s="25">
        <v>184714806</v>
      </c>
    </row>
    <row r="38" spans="1:11" ht="12.75">
      <c r="A38" s="22" t="s">
        <v>42</v>
      </c>
      <c r="B38" s="6">
        <v>43245946</v>
      </c>
      <c r="C38" s="6">
        <v>42496077</v>
      </c>
      <c r="D38" s="23">
        <v>16908270</v>
      </c>
      <c r="E38" s="24">
        <v>0</v>
      </c>
      <c r="F38" s="6">
        <v>0</v>
      </c>
      <c r="G38" s="25">
        <v>0</v>
      </c>
      <c r="H38" s="26">
        <v>77303746</v>
      </c>
      <c r="I38" s="24">
        <v>59231495</v>
      </c>
      <c r="J38" s="6">
        <v>65509214</v>
      </c>
      <c r="K38" s="25">
        <v>68784674</v>
      </c>
    </row>
    <row r="39" spans="1:11" ht="12.75">
      <c r="A39" s="22" t="s">
        <v>43</v>
      </c>
      <c r="B39" s="6">
        <v>3656087842</v>
      </c>
      <c r="C39" s="6">
        <v>4157354364</v>
      </c>
      <c r="D39" s="23">
        <v>-300291213</v>
      </c>
      <c r="E39" s="24">
        <v>0</v>
      </c>
      <c r="F39" s="6">
        <v>0</v>
      </c>
      <c r="G39" s="25">
        <v>0</v>
      </c>
      <c r="H39" s="26">
        <v>4239842629</v>
      </c>
      <c r="I39" s="24">
        <v>4702929354</v>
      </c>
      <c r="J39" s="6">
        <v>5104501610</v>
      </c>
      <c r="K39" s="25">
        <v>5575336565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629512237</v>
      </c>
      <c r="C42" s="6">
        <v>306630867</v>
      </c>
      <c r="D42" s="23">
        <v>-731791444</v>
      </c>
      <c r="E42" s="24">
        <v>-941257424</v>
      </c>
      <c r="F42" s="6">
        <v>-999063292</v>
      </c>
      <c r="G42" s="25">
        <v>-999063292</v>
      </c>
      <c r="H42" s="26">
        <v>-841514353</v>
      </c>
      <c r="I42" s="24">
        <v>-1011408458</v>
      </c>
      <c r="J42" s="6">
        <v>-1039790864</v>
      </c>
      <c r="K42" s="25">
        <v>-990272697</v>
      </c>
    </row>
    <row r="43" spans="1:11" ht="12.75">
      <c r="A43" s="22" t="s">
        <v>46</v>
      </c>
      <c r="B43" s="6">
        <v>-622182188</v>
      </c>
      <c r="C43" s="6">
        <v>-468200282</v>
      </c>
      <c r="D43" s="23">
        <v>-151625</v>
      </c>
      <c r="E43" s="24">
        <v>151625</v>
      </c>
      <c r="F43" s="6">
        <v>0</v>
      </c>
      <c r="G43" s="25">
        <v>0</v>
      </c>
      <c r="H43" s="26">
        <v>-324037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0</v>
      </c>
      <c r="C44" s="6">
        <v>0</v>
      </c>
      <c r="D44" s="23">
        <v>117704</v>
      </c>
      <c r="E44" s="24">
        <v>-116598</v>
      </c>
      <c r="F44" s="6">
        <v>0</v>
      </c>
      <c r="G44" s="25">
        <v>0</v>
      </c>
      <c r="H44" s="26">
        <v>-159111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363492494</v>
      </c>
      <c r="C45" s="7">
        <v>201923079</v>
      </c>
      <c r="D45" s="69">
        <v>-731825365</v>
      </c>
      <c r="E45" s="70">
        <v>-941222397</v>
      </c>
      <c r="F45" s="7">
        <v>-999063292</v>
      </c>
      <c r="G45" s="71">
        <v>-999063292</v>
      </c>
      <c r="H45" s="72">
        <v>-581151608</v>
      </c>
      <c r="I45" s="70">
        <v>-688802565</v>
      </c>
      <c r="J45" s="7">
        <v>-711922210</v>
      </c>
      <c r="K45" s="71">
        <v>-618423002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363492494</v>
      </c>
      <c r="C48" s="6">
        <v>202092647</v>
      </c>
      <c r="D48" s="23">
        <v>64517009</v>
      </c>
      <c r="E48" s="24">
        <v>-588310699</v>
      </c>
      <c r="F48" s="6">
        <v>-318674334</v>
      </c>
      <c r="G48" s="25">
        <v>-318674334</v>
      </c>
      <c r="H48" s="26">
        <v>377919268</v>
      </c>
      <c r="I48" s="24">
        <v>322605893</v>
      </c>
      <c r="J48" s="6">
        <v>327868654</v>
      </c>
      <c r="K48" s="25">
        <v>371849695</v>
      </c>
    </row>
    <row r="49" spans="1:11" ht="12.75">
      <c r="A49" s="22" t="s">
        <v>51</v>
      </c>
      <c r="B49" s="6">
        <f>+B75</f>
        <v>227876938.40253413</v>
      </c>
      <c r="C49" s="6">
        <f aca="true" t="shared" si="6" ref="C49:K49">+C75</f>
        <v>191550616.93666577</v>
      </c>
      <c r="D49" s="23">
        <f t="shared" si="6"/>
        <v>174084344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1470045258</v>
      </c>
      <c r="I49" s="24">
        <f t="shared" si="6"/>
        <v>167541774</v>
      </c>
      <c r="J49" s="6">
        <f t="shared" si="6"/>
        <v>175918863</v>
      </c>
      <c r="K49" s="25">
        <f t="shared" si="6"/>
        <v>184714806</v>
      </c>
    </row>
    <row r="50" spans="1:11" ht="12.75">
      <c r="A50" s="33" t="s">
        <v>52</v>
      </c>
      <c r="B50" s="7">
        <f>+B48-B49</f>
        <v>135615555.59746587</v>
      </c>
      <c r="C50" s="7">
        <f aca="true" t="shared" si="7" ref="C50:K50">+C48-C49</f>
        <v>10542030.063334227</v>
      </c>
      <c r="D50" s="69">
        <f t="shared" si="7"/>
        <v>-109567335</v>
      </c>
      <c r="E50" s="70">
        <f t="shared" si="7"/>
        <v>-588310699</v>
      </c>
      <c r="F50" s="7">
        <f t="shared" si="7"/>
        <v>-318674334</v>
      </c>
      <c r="G50" s="71">
        <f t="shared" si="7"/>
        <v>-318674334</v>
      </c>
      <c r="H50" s="72">
        <f t="shared" si="7"/>
        <v>-1092125990</v>
      </c>
      <c r="I50" s="70">
        <f t="shared" si="7"/>
        <v>155064119</v>
      </c>
      <c r="J50" s="7">
        <f t="shared" si="7"/>
        <v>151949791</v>
      </c>
      <c r="K50" s="71">
        <f t="shared" si="7"/>
        <v>187134889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3416766551</v>
      </c>
      <c r="C53" s="6">
        <v>3969768494</v>
      </c>
      <c r="D53" s="23">
        <v>715010913</v>
      </c>
      <c r="E53" s="24">
        <v>476919199</v>
      </c>
      <c r="F53" s="6">
        <v>448283714</v>
      </c>
      <c r="G53" s="25">
        <v>448283714</v>
      </c>
      <c r="H53" s="26">
        <v>3648059708</v>
      </c>
      <c r="I53" s="24">
        <v>4452834704</v>
      </c>
      <c r="J53" s="6">
        <v>4675476439</v>
      </c>
      <c r="K53" s="25">
        <v>4909250261</v>
      </c>
    </row>
    <row r="54" spans="1:11" ht="12.75">
      <c r="A54" s="22" t="s">
        <v>55</v>
      </c>
      <c r="B54" s="6">
        <v>158329159</v>
      </c>
      <c r="C54" s="6">
        <v>121882964</v>
      </c>
      <c r="D54" s="23">
        <v>0</v>
      </c>
      <c r="E54" s="24">
        <v>140000000</v>
      </c>
      <c r="F54" s="6">
        <v>140000000</v>
      </c>
      <c r="G54" s="25">
        <v>140000000</v>
      </c>
      <c r="H54" s="26">
        <v>155529513</v>
      </c>
      <c r="I54" s="24">
        <v>140000000</v>
      </c>
      <c r="J54" s="6">
        <v>140000000</v>
      </c>
      <c r="K54" s="25">
        <v>140000000</v>
      </c>
    </row>
    <row r="55" spans="1:11" ht="12.75">
      <c r="A55" s="22" t="s">
        <v>56</v>
      </c>
      <c r="B55" s="6">
        <v>0</v>
      </c>
      <c r="C55" s="6">
        <v>0</v>
      </c>
      <c r="D55" s="23">
        <v>120304616</v>
      </c>
      <c r="E55" s="24">
        <v>10510244</v>
      </c>
      <c r="F55" s="6">
        <v>8245494</v>
      </c>
      <c r="G55" s="25">
        <v>8245494</v>
      </c>
      <c r="H55" s="26">
        <v>4331188</v>
      </c>
      <c r="I55" s="24">
        <v>53524000</v>
      </c>
      <c r="J55" s="6">
        <v>13560000</v>
      </c>
      <c r="K55" s="25">
        <v>15100000</v>
      </c>
    </row>
    <row r="56" spans="1:11" ht="12.75">
      <c r="A56" s="22" t="s">
        <v>57</v>
      </c>
      <c r="B56" s="6">
        <v>51098862</v>
      </c>
      <c r="C56" s="6">
        <v>181832</v>
      </c>
      <c r="D56" s="23">
        <v>69510453</v>
      </c>
      <c r="E56" s="24">
        <v>92444994</v>
      </c>
      <c r="F56" s="6">
        <v>106563309</v>
      </c>
      <c r="G56" s="25">
        <v>106563309</v>
      </c>
      <c r="H56" s="26">
        <v>86303458</v>
      </c>
      <c r="I56" s="24">
        <v>111890861</v>
      </c>
      <c r="J56" s="6">
        <v>117484781</v>
      </c>
      <c r="K56" s="25">
        <v>123358399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0.22641152134090786</v>
      </c>
      <c r="C70" s="5">
        <f aca="true" t="shared" si="8" ref="C70:K70">IF(ISERROR(C71/C72),0,(C71/C72))</f>
        <v>0.3014685288134604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120</v>
      </c>
      <c r="B71" s="2">
        <f>+B83</f>
        <v>93385565</v>
      </c>
      <c r="C71" s="2">
        <f aca="true" t="shared" si="9" ref="C71:K71">+C83</f>
        <v>77027588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121</v>
      </c>
      <c r="B72" s="2">
        <f>+B77</f>
        <v>412459421</v>
      </c>
      <c r="C72" s="2">
        <f aca="true" t="shared" si="10" ref="C72:K72">+C77</f>
        <v>255507891</v>
      </c>
      <c r="D72" s="2">
        <f t="shared" si="10"/>
        <v>277123661</v>
      </c>
      <c r="E72" s="2">
        <f t="shared" si="10"/>
        <v>297762015</v>
      </c>
      <c r="F72" s="2">
        <f t="shared" si="10"/>
        <v>233862015</v>
      </c>
      <c r="G72" s="2">
        <f t="shared" si="10"/>
        <v>233862015</v>
      </c>
      <c r="H72" s="2">
        <f t="shared" si="10"/>
        <v>307296456</v>
      </c>
      <c r="I72" s="2">
        <f t="shared" si="10"/>
        <v>245905116</v>
      </c>
      <c r="J72" s="2">
        <f t="shared" si="10"/>
        <v>258182871</v>
      </c>
      <c r="K72" s="2">
        <f t="shared" si="10"/>
        <v>271074515</v>
      </c>
    </row>
    <row r="73" spans="1:11" ht="12.75" hidden="1">
      <c r="A73" s="2" t="s">
        <v>122</v>
      </c>
      <c r="B73" s="2">
        <f>+B74</f>
        <v>-52238618.66666663</v>
      </c>
      <c r="C73" s="2">
        <f aca="true" t="shared" si="11" ref="C73:K73">+(C78+C80+C81+C82)-(B78+B80+B81+B82)</f>
        <v>119982504</v>
      </c>
      <c r="D73" s="2">
        <f t="shared" si="11"/>
        <v>-328663612</v>
      </c>
      <c r="E73" s="2">
        <f t="shared" si="11"/>
        <v>256017008</v>
      </c>
      <c r="F73" s="2">
        <f>+(F78+F80+F81+F82)-(D78+D80+D81+D82)</f>
        <v>92554258</v>
      </c>
      <c r="G73" s="2">
        <f>+(G78+G80+G81+G82)-(D78+D80+D81+D82)</f>
        <v>92554258</v>
      </c>
      <c r="H73" s="2">
        <f>+(H78+H80+H81+H82)-(D78+D80+D81+D82)</f>
        <v>1371649948</v>
      </c>
      <c r="I73" s="2">
        <f>+(I78+I80+I81+I82)-(E78+E80+E81+E82)</f>
        <v>-85287739</v>
      </c>
      <c r="J73" s="2">
        <f t="shared" si="11"/>
        <v>191938568</v>
      </c>
      <c r="K73" s="2">
        <f t="shared" si="11"/>
        <v>201535495</v>
      </c>
    </row>
    <row r="74" spans="1:11" ht="12.75" hidden="1">
      <c r="A74" s="2" t="s">
        <v>123</v>
      </c>
      <c r="B74" s="2">
        <f>+TREND(C74:E74)</f>
        <v>-52238618.66666663</v>
      </c>
      <c r="C74" s="2">
        <f>+C73</f>
        <v>119982504</v>
      </c>
      <c r="D74" s="2">
        <f aca="true" t="shared" si="12" ref="D74:K74">+D73</f>
        <v>-328663612</v>
      </c>
      <c r="E74" s="2">
        <f t="shared" si="12"/>
        <v>256017008</v>
      </c>
      <c r="F74" s="2">
        <f t="shared" si="12"/>
        <v>92554258</v>
      </c>
      <c r="G74" s="2">
        <f t="shared" si="12"/>
        <v>92554258</v>
      </c>
      <c r="H74" s="2">
        <f t="shared" si="12"/>
        <v>1371649948</v>
      </c>
      <c r="I74" s="2">
        <f t="shared" si="12"/>
        <v>-85287739</v>
      </c>
      <c r="J74" s="2">
        <f t="shared" si="12"/>
        <v>191938568</v>
      </c>
      <c r="K74" s="2">
        <f t="shared" si="12"/>
        <v>201535495</v>
      </c>
    </row>
    <row r="75" spans="1:11" ht="12.75" hidden="1">
      <c r="A75" s="2" t="s">
        <v>124</v>
      </c>
      <c r="B75" s="2">
        <f>+B84-(((B80+B81+B78)*B70)-B79)</f>
        <v>227876938.40253413</v>
      </c>
      <c r="C75" s="2">
        <f aca="true" t="shared" si="13" ref="C75:K75">+C84-(((C80+C81+C78)*C70)-C79)</f>
        <v>191550616.93666577</v>
      </c>
      <c r="D75" s="2">
        <f t="shared" si="13"/>
        <v>174084344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1470045258</v>
      </c>
      <c r="I75" s="2">
        <f t="shared" si="13"/>
        <v>167541774</v>
      </c>
      <c r="J75" s="2">
        <f t="shared" si="13"/>
        <v>175918863</v>
      </c>
      <c r="K75" s="2">
        <f t="shared" si="13"/>
        <v>184714806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412459421</v>
      </c>
      <c r="C77" s="3">
        <v>255507891</v>
      </c>
      <c r="D77" s="3">
        <v>277123661</v>
      </c>
      <c r="E77" s="3">
        <v>297762015</v>
      </c>
      <c r="F77" s="3">
        <v>233862015</v>
      </c>
      <c r="G77" s="3">
        <v>233862015</v>
      </c>
      <c r="H77" s="3">
        <v>307296456</v>
      </c>
      <c r="I77" s="3">
        <v>245905116</v>
      </c>
      <c r="J77" s="3">
        <v>258182871</v>
      </c>
      <c r="K77" s="3">
        <v>271074515</v>
      </c>
    </row>
    <row r="78" spans="1:11" ht="13.5" hidden="1">
      <c r="A78" s="1" t="s">
        <v>67</v>
      </c>
      <c r="B78" s="3">
        <v>0</v>
      </c>
      <c r="C78" s="3">
        <v>0</v>
      </c>
      <c r="D78" s="3">
        <v>151625</v>
      </c>
      <c r="E78" s="3">
        <v>0</v>
      </c>
      <c r="F78" s="3">
        <v>0</v>
      </c>
      <c r="G78" s="3">
        <v>0</v>
      </c>
      <c r="H78" s="3">
        <v>324037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271396372</v>
      </c>
      <c r="C79" s="3">
        <v>285667997</v>
      </c>
      <c r="D79" s="3">
        <v>174084344</v>
      </c>
      <c r="E79" s="3">
        <v>0</v>
      </c>
      <c r="F79" s="3">
        <v>0</v>
      </c>
      <c r="G79" s="3">
        <v>0</v>
      </c>
      <c r="H79" s="3">
        <v>1470045258</v>
      </c>
      <c r="I79" s="3">
        <v>167541774</v>
      </c>
      <c r="J79" s="3">
        <v>175918863</v>
      </c>
      <c r="K79" s="3">
        <v>184714806</v>
      </c>
    </row>
    <row r="80" spans="1:11" ht="13.5" hidden="1">
      <c r="A80" s="1" t="s">
        <v>69</v>
      </c>
      <c r="B80" s="3">
        <v>152550616</v>
      </c>
      <c r="C80" s="3">
        <v>160421866</v>
      </c>
      <c r="D80" s="3">
        <v>-117410735</v>
      </c>
      <c r="E80" s="3">
        <v>239549765</v>
      </c>
      <c r="F80" s="3">
        <v>76087015</v>
      </c>
      <c r="G80" s="3">
        <v>76087015</v>
      </c>
      <c r="H80" s="3">
        <v>408729445</v>
      </c>
      <c r="I80" s="3">
        <v>154262026</v>
      </c>
      <c r="J80" s="3">
        <v>346200594</v>
      </c>
      <c r="K80" s="3">
        <v>547736089</v>
      </c>
    </row>
    <row r="81" spans="1:11" ht="13.5" hidden="1">
      <c r="A81" s="1" t="s">
        <v>70</v>
      </c>
      <c r="B81" s="3">
        <v>39663249</v>
      </c>
      <c r="C81" s="3">
        <v>151774503</v>
      </c>
      <c r="D81" s="3">
        <v>100791867</v>
      </c>
      <c r="E81" s="3">
        <v>0</v>
      </c>
      <c r="F81" s="3">
        <v>0</v>
      </c>
      <c r="G81" s="3">
        <v>0</v>
      </c>
      <c r="H81" s="3">
        <v>946102415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26808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93385565</v>
      </c>
      <c r="C83" s="3">
        <v>77027588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14582826</v>
      </c>
      <c r="C5" s="6">
        <v>17218030</v>
      </c>
      <c r="D5" s="23">
        <v>21352424</v>
      </c>
      <c r="E5" s="24">
        <v>28254605</v>
      </c>
      <c r="F5" s="6">
        <v>28254506</v>
      </c>
      <c r="G5" s="25">
        <v>28254506</v>
      </c>
      <c r="H5" s="26">
        <v>28822403</v>
      </c>
      <c r="I5" s="24">
        <v>29932188</v>
      </c>
      <c r="J5" s="6">
        <v>31548528</v>
      </c>
      <c r="K5" s="25">
        <v>33250164</v>
      </c>
    </row>
    <row r="6" spans="1:11" ht="12.75">
      <c r="A6" s="22" t="s">
        <v>19</v>
      </c>
      <c r="B6" s="6">
        <v>20807242</v>
      </c>
      <c r="C6" s="6">
        <v>23991872</v>
      </c>
      <c r="D6" s="23">
        <v>27108141</v>
      </c>
      <c r="E6" s="24">
        <v>28908884</v>
      </c>
      <c r="F6" s="6">
        <v>34044971</v>
      </c>
      <c r="G6" s="25">
        <v>34044971</v>
      </c>
      <c r="H6" s="26">
        <v>30951025</v>
      </c>
      <c r="I6" s="24">
        <v>41851764</v>
      </c>
      <c r="J6" s="6">
        <v>44111952</v>
      </c>
      <c r="K6" s="25">
        <v>46494984</v>
      </c>
    </row>
    <row r="7" spans="1:11" ht="12.75">
      <c r="A7" s="22" t="s">
        <v>20</v>
      </c>
      <c r="B7" s="6">
        <v>3652476</v>
      </c>
      <c r="C7" s="6">
        <v>4538778</v>
      </c>
      <c r="D7" s="23">
        <v>4777607</v>
      </c>
      <c r="E7" s="24">
        <v>2441000</v>
      </c>
      <c r="F7" s="6">
        <v>2441001</v>
      </c>
      <c r="G7" s="25">
        <v>2441001</v>
      </c>
      <c r="H7" s="26">
        <v>5142970</v>
      </c>
      <c r="I7" s="24">
        <v>2567928</v>
      </c>
      <c r="J7" s="6">
        <v>2706600</v>
      </c>
      <c r="K7" s="25">
        <v>2852760</v>
      </c>
    </row>
    <row r="8" spans="1:11" ht="12.75">
      <c r="A8" s="22" t="s">
        <v>21</v>
      </c>
      <c r="B8" s="6">
        <v>157496076</v>
      </c>
      <c r="C8" s="6">
        <v>152226384</v>
      </c>
      <c r="D8" s="23">
        <v>165637241</v>
      </c>
      <c r="E8" s="24">
        <v>173745000</v>
      </c>
      <c r="F8" s="6">
        <v>176019083</v>
      </c>
      <c r="G8" s="25">
        <v>176019083</v>
      </c>
      <c r="H8" s="26">
        <v>147877920</v>
      </c>
      <c r="I8" s="24">
        <v>159791400</v>
      </c>
      <c r="J8" s="6">
        <v>165808860</v>
      </c>
      <c r="K8" s="25">
        <v>175632252</v>
      </c>
    </row>
    <row r="9" spans="1:11" ht="12.75">
      <c r="A9" s="22" t="s">
        <v>22</v>
      </c>
      <c r="B9" s="6">
        <v>7047097</v>
      </c>
      <c r="C9" s="6">
        <v>7530014</v>
      </c>
      <c r="D9" s="23">
        <v>8137603</v>
      </c>
      <c r="E9" s="24">
        <v>43766869</v>
      </c>
      <c r="F9" s="6">
        <v>44603709</v>
      </c>
      <c r="G9" s="25">
        <v>44603709</v>
      </c>
      <c r="H9" s="26">
        <v>18957910</v>
      </c>
      <c r="I9" s="24">
        <v>44271924</v>
      </c>
      <c r="J9" s="6">
        <v>51159012</v>
      </c>
      <c r="K9" s="25">
        <v>59687980</v>
      </c>
    </row>
    <row r="10" spans="1:11" ht="20.25">
      <c r="A10" s="27" t="s">
        <v>114</v>
      </c>
      <c r="B10" s="28">
        <f>SUM(B5:B9)</f>
        <v>203585717</v>
      </c>
      <c r="C10" s="29">
        <f aca="true" t="shared" si="0" ref="C10:K10">SUM(C5:C9)</f>
        <v>205505078</v>
      </c>
      <c r="D10" s="30">
        <f t="shared" si="0"/>
        <v>227013016</v>
      </c>
      <c r="E10" s="28">
        <f t="shared" si="0"/>
        <v>277116358</v>
      </c>
      <c r="F10" s="29">
        <f t="shared" si="0"/>
        <v>285363270</v>
      </c>
      <c r="G10" s="31">
        <f t="shared" si="0"/>
        <v>285363270</v>
      </c>
      <c r="H10" s="32">
        <f t="shared" si="0"/>
        <v>231752228</v>
      </c>
      <c r="I10" s="28">
        <f t="shared" si="0"/>
        <v>278415204</v>
      </c>
      <c r="J10" s="29">
        <f t="shared" si="0"/>
        <v>295334952</v>
      </c>
      <c r="K10" s="31">
        <f t="shared" si="0"/>
        <v>317918140</v>
      </c>
    </row>
    <row r="11" spans="1:11" ht="12.75">
      <c r="A11" s="22" t="s">
        <v>23</v>
      </c>
      <c r="B11" s="6">
        <v>70802984</v>
      </c>
      <c r="C11" s="6">
        <v>70480366</v>
      </c>
      <c r="D11" s="23">
        <v>78540091</v>
      </c>
      <c r="E11" s="24">
        <v>98540000</v>
      </c>
      <c r="F11" s="6">
        <v>99177276</v>
      </c>
      <c r="G11" s="25">
        <v>99177276</v>
      </c>
      <c r="H11" s="26">
        <v>98658955</v>
      </c>
      <c r="I11" s="24">
        <v>100011756</v>
      </c>
      <c r="J11" s="6">
        <v>105412308</v>
      </c>
      <c r="K11" s="25">
        <v>111104544</v>
      </c>
    </row>
    <row r="12" spans="1:11" ht="12.75">
      <c r="A12" s="22" t="s">
        <v>24</v>
      </c>
      <c r="B12" s="6">
        <v>10791698</v>
      </c>
      <c r="C12" s="6">
        <v>10228972</v>
      </c>
      <c r="D12" s="23">
        <v>11985227</v>
      </c>
      <c r="E12" s="24">
        <v>12398000</v>
      </c>
      <c r="F12" s="6">
        <v>12602078</v>
      </c>
      <c r="G12" s="25">
        <v>12602078</v>
      </c>
      <c r="H12" s="26">
        <v>12027750</v>
      </c>
      <c r="I12" s="24">
        <v>12736296</v>
      </c>
      <c r="J12" s="6">
        <v>13424028</v>
      </c>
      <c r="K12" s="25">
        <v>14148960</v>
      </c>
    </row>
    <row r="13" spans="1:11" ht="12.75">
      <c r="A13" s="22" t="s">
        <v>115</v>
      </c>
      <c r="B13" s="6">
        <v>26843182</v>
      </c>
      <c r="C13" s="6">
        <v>26956047</v>
      </c>
      <c r="D13" s="23">
        <v>32792841</v>
      </c>
      <c r="E13" s="24">
        <v>48897812</v>
      </c>
      <c r="F13" s="6">
        <v>48897811</v>
      </c>
      <c r="G13" s="25">
        <v>48897811</v>
      </c>
      <c r="H13" s="26">
        <v>41266505</v>
      </c>
      <c r="I13" s="24">
        <v>34497804</v>
      </c>
      <c r="J13" s="6">
        <v>36360648</v>
      </c>
      <c r="K13" s="25">
        <v>38324100</v>
      </c>
    </row>
    <row r="14" spans="1:11" ht="12.75">
      <c r="A14" s="22" t="s">
        <v>25</v>
      </c>
      <c r="B14" s="6">
        <v>907467</v>
      </c>
      <c r="C14" s="6">
        <v>1205324</v>
      </c>
      <c r="D14" s="23">
        <v>1467984</v>
      </c>
      <c r="E14" s="24">
        <v>53200</v>
      </c>
      <c r="F14" s="6">
        <v>53200</v>
      </c>
      <c r="G14" s="25">
        <v>53200</v>
      </c>
      <c r="H14" s="26">
        <v>1816099</v>
      </c>
      <c r="I14" s="24">
        <v>55968</v>
      </c>
      <c r="J14" s="6">
        <v>58992</v>
      </c>
      <c r="K14" s="25">
        <v>62172</v>
      </c>
    </row>
    <row r="15" spans="1:11" ht="12.75">
      <c r="A15" s="22" t="s">
        <v>26</v>
      </c>
      <c r="B15" s="6">
        <v>24233308</v>
      </c>
      <c r="C15" s="6">
        <v>30914110</v>
      </c>
      <c r="D15" s="23">
        <v>20935729</v>
      </c>
      <c r="E15" s="24">
        <v>29787389</v>
      </c>
      <c r="F15" s="6">
        <v>28923499</v>
      </c>
      <c r="G15" s="25">
        <v>28923499</v>
      </c>
      <c r="H15" s="26">
        <v>21783273</v>
      </c>
      <c r="I15" s="24">
        <v>32461080</v>
      </c>
      <c r="J15" s="6">
        <v>34213968</v>
      </c>
      <c r="K15" s="25">
        <v>36061536</v>
      </c>
    </row>
    <row r="16" spans="1:11" ht="12.75">
      <c r="A16" s="22" t="s">
        <v>21</v>
      </c>
      <c r="B16" s="6">
        <v>23391531</v>
      </c>
      <c r="C16" s="6">
        <v>20205512</v>
      </c>
      <c r="D16" s="23">
        <v>232370</v>
      </c>
      <c r="E16" s="24">
        <v>0</v>
      </c>
      <c r="F16" s="6">
        <v>0</v>
      </c>
      <c r="G16" s="25">
        <v>0</v>
      </c>
      <c r="H16" s="26">
        <v>776110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48700119</v>
      </c>
      <c r="C17" s="6">
        <v>64297986</v>
      </c>
      <c r="D17" s="23">
        <v>95441663</v>
      </c>
      <c r="E17" s="24">
        <v>144149408</v>
      </c>
      <c r="F17" s="6">
        <v>150826566</v>
      </c>
      <c r="G17" s="25">
        <v>150826566</v>
      </c>
      <c r="H17" s="26">
        <v>127615750</v>
      </c>
      <c r="I17" s="24">
        <v>103799904</v>
      </c>
      <c r="J17" s="6">
        <v>104996088</v>
      </c>
      <c r="K17" s="25">
        <v>110665056</v>
      </c>
    </row>
    <row r="18" spans="1:11" ht="12.75">
      <c r="A18" s="33" t="s">
        <v>28</v>
      </c>
      <c r="B18" s="34">
        <f>SUM(B11:B17)</f>
        <v>205670289</v>
      </c>
      <c r="C18" s="35">
        <f aca="true" t="shared" si="1" ref="C18:K18">SUM(C11:C17)</f>
        <v>224288317</v>
      </c>
      <c r="D18" s="36">
        <f t="shared" si="1"/>
        <v>241395905</v>
      </c>
      <c r="E18" s="34">
        <f t="shared" si="1"/>
        <v>333825809</v>
      </c>
      <c r="F18" s="35">
        <f t="shared" si="1"/>
        <v>340480430</v>
      </c>
      <c r="G18" s="37">
        <f t="shared" si="1"/>
        <v>340480430</v>
      </c>
      <c r="H18" s="38">
        <f t="shared" si="1"/>
        <v>303944442</v>
      </c>
      <c r="I18" s="34">
        <f t="shared" si="1"/>
        <v>283562808</v>
      </c>
      <c r="J18" s="35">
        <f t="shared" si="1"/>
        <v>294466032</v>
      </c>
      <c r="K18" s="37">
        <f t="shared" si="1"/>
        <v>310366368</v>
      </c>
    </row>
    <row r="19" spans="1:11" ht="12.75">
      <c r="A19" s="33" t="s">
        <v>29</v>
      </c>
      <c r="B19" s="39">
        <f>+B10-B18</f>
        <v>-2084572</v>
      </c>
      <c r="C19" s="40">
        <f aca="true" t="shared" si="2" ref="C19:K19">+C10-C18</f>
        <v>-18783239</v>
      </c>
      <c r="D19" s="41">
        <f t="shared" si="2"/>
        <v>-14382889</v>
      </c>
      <c r="E19" s="39">
        <f t="shared" si="2"/>
        <v>-56709451</v>
      </c>
      <c r="F19" s="40">
        <f t="shared" si="2"/>
        <v>-55117160</v>
      </c>
      <c r="G19" s="42">
        <f t="shared" si="2"/>
        <v>-55117160</v>
      </c>
      <c r="H19" s="43">
        <f t="shared" si="2"/>
        <v>-72192214</v>
      </c>
      <c r="I19" s="39">
        <f t="shared" si="2"/>
        <v>-5147604</v>
      </c>
      <c r="J19" s="40">
        <f t="shared" si="2"/>
        <v>868920</v>
      </c>
      <c r="K19" s="42">
        <f t="shared" si="2"/>
        <v>7551772</v>
      </c>
    </row>
    <row r="20" spans="1:11" ht="20.25">
      <c r="A20" s="44" t="s">
        <v>30</v>
      </c>
      <c r="B20" s="45">
        <v>33234491</v>
      </c>
      <c r="C20" s="46">
        <v>41386140</v>
      </c>
      <c r="D20" s="47">
        <v>73485242</v>
      </c>
      <c r="E20" s="45">
        <v>67795000</v>
      </c>
      <c r="F20" s="46">
        <v>69504662</v>
      </c>
      <c r="G20" s="48">
        <v>69504662</v>
      </c>
      <c r="H20" s="49">
        <v>85798495</v>
      </c>
      <c r="I20" s="45">
        <v>78305592</v>
      </c>
      <c r="J20" s="46">
        <v>73068144</v>
      </c>
      <c r="K20" s="48">
        <v>61954752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31149919</v>
      </c>
      <c r="C22" s="57">
        <f aca="true" t="shared" si="3" ref="C22:K22">SUM(C19:C21)</f>
        <v>22602901</v>
      </c>
      <c r="D22" s="58">
        <f t="shared" si="3"/>
        <v>59102353</v>
      </c>
      <c r="E22" s="56">
        <f t="shared" si="3"/>
        <v>11085549</v>
      </c>
      <c r="F22" s="57">
        <f t="shared" si="3"/>
        <v>14387502</v>
      </c>
      <c r="G22" s="59">
        <f t="shared" si="3"/>
        <v>14387502</v>
      </c>
      <c r="H22" s="60">
        <f t="shared" si="3"/>
        <v>13606281</v>
      </c>
      <c r="I22" s="56">
        <f t="shared" si="3"/>
        <v>73157988</v>
      </c>
      <c r="J22" s="57">
        <f t="shared" si="3"/>
        <v>73937064</v>
      </c>
      <c r="K22" s="59">
        <f t="shared" si="3"/>
        <v>69506524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31149919</v>
      </c>
      <c r="C24" s="40">
        <f aca="true" t="shared" si="4" ref="C24:K24">SUM(C22:C23)</f>
        <v>22602901</v>
      </c>
      <c r="D24" s="41">
        <f t="shared" si="4"/>
        <v>59102353</v>
      </c>
      <c r="E24" s="39">
        <f t="shared" si="4"/>
        <v>11085549</v>
      </c>
      <c r="F24" s="40">
        <f t="shared" si="4"/>
        <v>14387502</v>
      </c>
      <c r="G24" s="42">
        <f t="shared" si="4"/>
        <v>14387502</v>
      </c>
      <c r="H24" s="43">
        <f t="shared" si="4"/>
        <v>13606281</v>
      </c>
      <c r="I24" s="39">
        <f t="shared" si="4"/>
        <v>73157988</v>
      </c>
      <c r="J24" s="40">
        <f t="shared" si="4"/>
        <v>73937064</v>
      </c>
      <c r="K24" s="42">
        <f t="shared" si="4"/>
        <v>69506524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43883576</v>
      </c>
      <c r="C27" s="7">
        <v>56064980</v>
      </c>
      <c r="D27" s="69">
        <v>75792839</v>
      </c>
      <c r="E27" s="70">
        <v>86897253</v>
      </c>
      <c r="F27" s="7">
        <v>91770551</v>
      </c>
      <c r="G27" s="71">
        <v>91770551</v>
      </c>
      <c r="H27" s="72">
        <v>210073882</v>
      </c>
      <c r="I27" s="70">
        <v>102621912</v>
      </c>
      <c r="J27" s="7">
        <v>98697540</v>
      </c>
      <c r="K27" s="71">
        <v>88967132</v>
      </c>
    </row>
    <row r="28" spans="1:11" ht="12.75">
      <c r="A28" s="73" t="s">
        <v>34</v>
      </c>
      <c r="B28" s="6">
        <v>27786565</v>
      </c>
      <c r="C28" s="6">
        <v>31964226</v>
      </c>
      <c r="D28" s="23">
        <v>58717591</v>
      </c>
      <c r="E28" s="24">
        <v>38796650</v>
      </c>
      <c r="F28" s="6">
        <v>69504651</v>
      </c>
      <c r="G28" s="25">
        <v>69504651</v>
      </c>
      <c r="H28" s="26">
        <v>116467934</v>
      </c>
      <c r="I28" s="24">
        <v>78305616</v>
      </c>
      <c r="J28" s="6">
        <v>73068144</v>
      </c>
      <c r="K28" s="25">
        <v>61953748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16097011</v>
      </c>
      <c r="C31" s="6">
        <v>24100754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24316296</v>
      </c>
      <c r="J31" s="6">
        <v>25629396</v>
      </c>
      <c r="K31" s="25">
        <v>27013384</v>
      </c>
    </row>
    <row r="32" spans="1:11" ht="12.75">
      <c r="A32" s="33" t="s">
        <v>37</v>
      </c>
      <c r="B32" s="7">
        <f>SUM(B28:B31)</f>
        <v>43883576</v>
      </c>
      <c r="C32" s="7">
        <f aca="true" t="shared" si="5" ref="C32:K32">SUM(C28:C31)</f>
        <v>56064980</v>
      </c>
      <c r="D32" s="69">
        <f t="shared" si="5"/>
        <v>58717591</v>
      </c>
      <c r="E32" s="70">
        <f t="shared" si="5"/>
        <v>38796650</v>
      </c>
      <c r="F32" s="7">
        <f t="shared" si="5"/>
        <v>69504651</v>
      </c>
      <c r="G32" s="71">
        <f t="shared" si="5"/>
        <v>69504651</v>
      </c>
      <c r="H32" s="72">
        <f t="shared" si="5"/>
        <v>116467934</v>
      </c>
      <c r="I32" s="70">
        <f t="shared" si="5"/>
        <v>102621912</v>
      </c>
      <c r="J32" s="7">
        <f t="shared" si="5"/>
        <v>98697540</v>
      </c>
      <c r="K32" s="71">
        <f t="shared" si="5"/>
        <v>88967132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62833847</v>
      </c>
      <c r="C35" s="6">
        <v>57055376</v>
      </c>
      <c r="D35" s="23">
        <v>64279707</v>
      </c>
      <c r="E35" s="24">
        <v>-75811704</v>
      </c>
      <c r="F35" s="6">
        <v>-77383056</v>
      </c>
      <c r="G35" s="25">
        <v>-77383056</v>
      </c>
      <c r="H35" s="26">
        <v>110769425</v>
      </c>
      <c r="I35" s="24">
        <v>196715524</v>
      </c>
      <c r="J35" s="6">
        <v>268035648</v>
      </c>
      <c r="K35" s="25">
        <v>289145672</v>
      </c>
    </row>
    <row r="36" spans="1:11" ht="12.75">
      <c r="A36" s="22" t="s">
        <v>40</v>
      </c>
      <c r="B36" s="6">
        <v>375643458</v>
      </c>
      <c r="C36" s="6">
        <v>404142213</v>
      </c>
      <c r="D36" s="23">
        <v>466040680</v>
      </c>
      <c r="E36" s="24">
        <v>86897253</v>
      </c>
      <c r="F36" s="6">
        <v>91770551</v>
      </c>
      <c r="G36" s="25">
        <v>91770551</v>
      </c>
      <c r="H36" s="26">
        <v>540244546</v>
      </c>
      <c r="I36" s="24">
        <v>433842108</v>
      </c>
      <c r="J36" s="6">
        <v>62336892</v>
      </c>
      <c r="K36" s="25">
        <v>50643032</v>
      </c>
    </row>
    <row r="37" spans="1:11" ht="12.75">
      <c r="A37" s="22" t="s">
        <v>41</v>
      </c>
      <c r="B37" s="6">
        <v>36176607</v>
      </c>
      <c r="C37" s="6">
        <v>36158417</v>
      </c>
      <c r="D37" s="23">
        <v>44998362</v>
      </c>
      <c r="E37" s="24">
        <v>0</v>
      </c>
      <c r="F37" s="6">
        <v>0</v>
      </c>
      <c r="G37" s="25">
        <v>0</v>
      </c>
      <c r="H37" s="26">
        <v>76836550</v>
      </c>
      <c r="I37" s="24">
        <v>52310644</v>
      </c>
      <c r="J37" s="6">
        <v>256435476</v>
      </c>
      <c r="K37" s="25">
        <v>270282180</v>
      </c>
    </row>
    <row r="38" spans="1:11" ht="12.75">
      <c r="A38" s="22" t="s">
        <v>42</v>
      </c>
      <c r="B38" s="6">
        <v>15878076</v>
      </c>
      <c r="C38" s="6">
        <v>16013649</v>
      </c>
      <c r="D38" s="23">
        <v>17856771</v>
      </c>
      <c r="E38" s="24">
        <v>0</v>
      </c>
      <c r="F38" s="6">
        <v>0</v>
      </c>
      <c r="G38" s="25">
        <v>0</v>
      </c>
      <c r="H38" s="26">
        <v>12087594</v>
      </c>
      <c r="I38" s="24">
        <v>505089000</v>
      </c>
      <c r="J38" s="6">
        <v>0</v>
      </c>
      <c r="K38" s="25">
        <v>0</v>
      </c>
    </row>
    <row r="39" spans="1:11" ht="12.75">
      <c r="A39" s="22" t="s">
        <v>43</v>
      </c>
      <c r="B39" s="6">
        <v>386422622</v>
      </c>
      <c r="C39" s="6">
        <v>409025523</v>
      </c>
      <c r="D39" s="23">
        <v>408362874</v>
      </c>
      <c r="E39" s="24">
        <v>0</v>
      </c>
      <c r="F39" s="6">
        <v>0</v>
      </c>
      <c r="G39" s="25">
        <v>0</v>
      </c>
      <c r="H39" s="26">
        <v>548483549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58843674</v>
      </c>
      <c r="C42" s="6">
        <v>45975604</v>
      </c>
      <c r="D42" s="23">
        <v>66032027</v>
      </c>
      <c r="E42" s="24">
        <v>41046728</v>
      </c>
      <c r="F42" s="6">
        <v>44217978</v>
      </c>
      <c r="G42" s="25">
        <v>44217978</v>
      </c>
      <c r="H42" s="26">
        <v>55681115</v>
      </c>
      <c r="I42" s="24">
        <v>-226747572</v>
      </c>
      <c r="J42" s="6">
        <v>-241463280</v>
      </c>
      <c r="K42" s="25">
        <v>-269806620</v>
      </c>
    </row>
    <row r="43" spans="1:11" ht="12.75">
      <c r="A43" s="22" t="s">
        <v>46</v>
      </c>
      <c r="B43" s="6">
        <v>-40849369</v>
      </c>
      <c r="C43" s="6">
        <v>-55625104</v>
      </c>
      <c r="D43" s="23">
        <v>-55613051</v>
      </c>
      <c r="E43" s="24">
        <v>-86471504</v>
      </c>
      <c r="F43" s="6">
        <v>-91344802</v>
      </c>
      <c r="G43" s="25">
        <v>-91344802</v>
      </c>
      <c r="H43" s="26">
        <v>-59979047</v>
      </c>
      <c r="I43" s="24">
        <v>-102621912</v>
      </c>
      <c r="J43" s="6">
        <v>-98697540</v>
      </c>
      <c r="K43" s="25">
        <v>-88967132</v>
      </c>
    </row>
    <row r="44" spans="1:11" ht="12.75">
      <c r="A44" s="22" t="s">
        <v>47</v>
      </c>
      <c r="B44" s="6">
        <v>-83935</v>
      </c>
      <c r="C44" s="6">
        <v>-134811</v>
      </c>
      <c r="D44" s="23">
        <v>251854</v>
      </c>
      <c r="E44" s="24">
        <v>-284441</v>
      </c>
      <c r="F44" s="6">
        <v>0</v>
      </c>
      <c r="G44" s="25">
        <v>0</v>
      </c>
      <c r="H44" s="26">
        <v>376959</v>
      </c>
      <c r="I44" s="24">
        <v>-6581000</v>
      </c>
      <c r="J44" s="6">
        <v>-643000</v>
      </c>
      <c r="K44" s="25">
        <v>0</v>
      </c>
    </row>
    <row r="45" spans="1:11" ht="12.75">
      <c r="A45" s="33" t="s">
        <v>48</v>
      </c>
      <c r="B45" s="7">
        <v>51715876</v>
      </c>
      <c r="C45" s="7">
        <v>41931565</v>
      </c>
      <c r="D45" s="69">
        <v>50344514</v>
      </c>
      <c r="E45" s="70">
        <v>-45709217</v>
      </c>
      <c r="F45" s="7">
        <v>-47126824</v>
      </c>
      <c r="G45" s="71">
        <v>-47126824</v>
      </c>
      <c r="H45" s="72">
        <v>73304271</v>
      </c>
      <c r="I45" s="70">
        <v>-142813484</v>
      </c>
      <c r="J45" s="7">
        <v>-340803820</v>
      </c>
      <c r="K45" s="71">
        <v>-358773752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51715876</v>
      </c>
      <c r="C48" s="6">
        <v>41931565</v>
      </c>
      <c r="D48" s="23">
        <v>77225243</v>
      </c>
      <c r="E48" s="24">
        <v>-102133579</v>
      </c>
      <c r="F48" s="6">
        <v>-101175284</v>
      </c>
      <c r="G48" s="25">
        <v>-101175284</v>
      </c>
      <c r="H48" s="26">
        <v>79413602</v>
      </c>
      <c r="I48" s="24">
        <v>112562796</v>
      </c>
      <c r="J48" s="6">
        <v>-82340796</v>
      </c>
      <c r="K48" s="25">
        <v>-87030776</v>
      </c>
    </row>
    <row r="49" spans="1:11" ht="12.75">
      <c r="A49" s="22" t="s">
        <v>51</v>
      </c>
      <c r="B49" s="6">
        <f>+B75</f>
        <v>15522859.163638292</v>
      </c>
      <c r="C49" s="6">
        <f aca="true" t="shared" si="6" ref="C49:K49">+C75</f>
        <v>18122645.32759705</v>
      </c>
      <c r="D49" s="23">
        <f t="shared" si="6"/>
        <v>45294734.659012236</v>
      </c>
      <c r="E49" s="24">
        <f t="shared" si="6"/>
        <v>18765179.47415743</v>
      </c>
      <c r="F49" s="6">
        <f t="shared" si="6"/>
        <v>21463354.535152268</v>
      </c>
      <c r="G49" s="25">
        <f t="shared" si="6"/>
        <v>21463354.535152268</v>
      </c>
      <c r="H49" s="26">
        <f t="shared" si="6"/>
        <v>41586868.84044449</v>
      </c>
      <c r="I49" s="24">
        <f t="shared" si="6"/>
        <v>44394326.86305579</v>
      </c>
      <c r="J49" s="6">
        <f t="shared" si="6"/>
        <v>263464116.20032126</v>
      </c>
      <c r="K49" s="25">
        <f t="shared" si="6"/>
        <v>277695402.8311773</v>
      </c>
    </row>
    <row r="50" spans="1:11" ht="12.75">
      <c r="A50" s="33" t="s">
        <v>52</v>
      </c>
      <c r="B50" s="7">
        <f>+B48-B49</f>
        <v>36193016.836361706</v>
      </c>
      <c r="C50" s="7">
        <f aca="true" t="shared" si="7" ref="C50:K50">+C48-C49</f>
        <v>23808919.67240295</v>
      </c>
      <c r="D50" s="69">
        <f t="shared" si="7"/>
        <v>31930508.340987764</v>
      </c>
      <c r="E50" s="70">
        <f t="shared" si="7"/>
        <v>-120898758.47415742</v>
      </c>
      <c r="F50" s="7">
        <f t="shared" si="7"/>
        <v>-122638638.53515227</v>
      </c>
      <c r="G50" s="71">
        <f t="shared" si="7"/>
        <v>-122638638.53515227</v>
      </c>
      <c r="H50" s="72">
        <f t="shared" si="7"/>
        <v>37826733.15955551</v>
      </c>
      <c r="I50" s="70">
        <f t="shared" si="7"/>
        <v>68168469.1369442</v>
      </c>
      <c r="J50" s="7">
        <f t="shared" si="7"/>
        <v>-345804912.20032126</v>
      </c>
      <c r="K50" s="71">
        <f t="shared" si="7"/>
        <v>-364726178.8311773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393794589</v>
      </c>
      <c r="C53" s="6">
        <v>404142213</v>
      </c>
      <c r="D53" s="23">
        <v>391866393</v>
      </c>
      <c r="E53" s="24">
        <v>86897253</v>
      </c>
      <c r="F53" s="6">
        <v>91770551</v>
      </c>
      <c r="G53" s="25">
        <v>91770551</v>
      </c>
      <c r="H53" s="26">
        <v>470971214</v>
      </c>
      <c r="I53" s="24">
        <v>375841488</v>
      </c>
      <c r="J53" s="6">
        <v>3789744</v>
      </c>
      <c r="K53" s="25">
        <v>-11310716</v>
      </c>
    </row>
    <row r="54" spans="1:11" ht="12.75">
      <c r="A54" s="22" t="s">
        <v>55</v>
      </c>
      <c r="B54" s="6">
        <v>26843182</v>
      </c>
      <c r="C54" s="6">
        <v>26956047</v>
      </c>
      <c r="D54" s="23">
        <v>0</v>
      </c>
      <c r="E54" s="24">
        <v>48897812</v>
      </c>
      <c r="F54" s="6">
        <v>48897811</v>
      </c>
      <c r="G54" s="25">
        <v>48897811</v>
      </c>
      <c r="H54" s="26">
        <v>35902748</v>
      </c>
      <c r="I54" s="24">
        <v>34497804</v>
      </c>
      <c r="J54" s="6">
        <v>36360648</v>
      </c>
      <c r="K54" s="25">
        <v>38324100</v>
      </c>
    </row>
    <row r="55" spans="1:11" ht="12.75">
      <c r="A55" s="22" t="s">
        <v>56</v>
      </c>
      <c r="B55" s="6">
        <v>0</v>
      </c>
      <c r="C55" s="6">
        <v>0</v>
      </c>
      <c r="D55" s="23">
        <v>33452013</v>
      </c>
      <c r="E55" s="24">
        <v>0</v>
      </c>
      <c r="F55" s="6">
        <v>21752258</v>
      </c>
      <c r="G55" s="25">
        <v>21752258</v>
      </c>
      <c r="H55" s="26">
        <v>51750128</v>
      </c>
      <c r="I55" s="24">
        <v>7980780</v>
      </c>
      <c r="J55" s="6">
        <v>8411736</v>
      </c>
      <c r="K55" s="25">
        <v>8865960</v>
      </c>
    </row>
    <row r="56" spans="1:11" ht="12.75">
      <c r="A56" s="22" t="s">
        <v>57</v>
      </c>
      <c r="B56" s="6">
        <v>5168375</v>
      </c>
      <c r="C56" s="6">
        <v>9619398</v>
      </c>
      <c r="D56" s="23">
        <v>3842649</v>
      </c>
      <c r="E56" s="24">
        <v>19867227</v>
      </c>
      <c r="F56" s="6">
        <v>9612293</v>
      </c>
      <c r="G56" s="25">
        <v>9612293</v>
      </c>
      <c r="H56" s="26">
        <v>6640390</v>
      </c>
      <c r="I56" s="24">
        <v>10269624</v>
      </c>
      <c r="J56" s="6">
        <v>10824180</v>
      </c>
      <c r="K56" s="25">
        <v>11407692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5563616</v>
      </c>
      <c r="J59" s="6">
        <v>5864051</v>
      </c>
      <c r="K59" s="25">
        <v>6180710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7407459</v>
      </c>
      <c r="F60" s="6">
        <v>7407459</v>
      </c>
      <c r="G60" s="25">
        <v>7407459</v>
      </c>
      <c r="H60" s="26">
        <v>7407459</v>
      </c>
      <c r="I60" s="24">
        <v>2229030</v>
      </c>
      <c r="J60" s="6">
        <v>2349398</v>
      </c>
      <c r="K60" s="25">
        <v>2476265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0.8888618428975502</v>
      </c>
      <c r="C70" s="5">
        <f aca="true" t="shared" si="8" ref="C70:K70">IF(ISERROR(C71/C72),0,(C71/C72))</f>
        <v>0.712297438984658</v>
      </c>
      <c r="D70" s="5">
        <f t="shared" si="8"/>
        <v>0.6551341494273756</v>
      </c>
      <c r="E70" s="5">
        <f t="shared" si="8"/>
        <v>0.7348572442442862</v>
      </c>
      <c r="F70" s="5">
        <f t="shared" si="8"/>
        <v>0.6995833036253575</v>
      </c>
      <c r="G70" s="5">
        <f t="shared" si="8"/>
        <v>0.6995833036253575</v>
      </c>
      <c r="H70" s="5">
        <f t="shared" si="8"/>
        <v>0.5330305699403282</v>
      </c>
      <c r="I70" s="5">
        <f t="shared" si="8"/>
        <v>0.0005881329085835156</v>
      </c>
      <c r="J70" s="5">
        <f t="shared" si="8"/>
        <v>0.0005669268099505887</v>
      </c>
      <c r="K70" s="5">
        <f t="shared" si="8"/>
        <v>0.0005431710834344841</v>
      </c>
    </row>
    <row r="71" spans="1:11" ht="12.75" hidden="1">
      <c r="A71" s="2" t="s">
        <v>120</v>
      </c>
      <c r="B71" s="2">
        <f>+B83</f>
        <v>36476307</v>
      </c>
      <c r="C71" s="2">
        <f aca="true" t="shared" si="9" ref="C71:K71">+C83</f>
        <v>33432555</v>
      </c>
      <c r="D71" s="2">
        <f t="shared" si="9"/>
        <v>34420817</v>
      </c>
      <c r="E71" s="2">
        <f t="shared" si="9"/>
        <v>72952476</v>
      </c>
      <c r="F71" s="2">
        <f t="shared" si="9"/>
        <v>73579780</v>
      </c>
      <c r="G71" s="2">
        <f t="shared" si="9"/>
        <v>73579780</v>
      </c>
      <c r="H71" s="2">
        <f t="shared" si="9"/>
        <v>39889404</v>
      </c>
      <c r="I71" s="2">
        <f t="shared" si="9"/>
        <v>67188</v>
      </c>
      <c r="J71" s="2">
        <f t="shared" si="9"/>
        <v>70812</v>
      </c>
      <c r="K71" s="2">
        <f t="shared" si="9"/>
        <v>74640</v>
      </c>
    </row>
    <row r="72" spans="1:11" ht="12.75" hidden="1">
      <c r="A72" s="2" t="s">
        <v>121</v>
      </c>
      <c r="B72" s="2">
        <f>+B77</f>
        <v>41037094</v>
      </c>
      <c r="C72" s="2">
        <f aca="true" t="shared" si="10" ref="C72:K72">+C77</f>
        <v>46936228</v>
      </c>
      <c r="D72" s="2">
        <f t="shared" si="10"/>
        <v>52540105</v>
      </c>
      <c r="E72" s="2">
        <f t="shared" si="10"/>
        <v>99274351</v>
      </c>
      <c r="F72" s="2">
        <f t="shared" si="10"/>
        <v>105176581</v>
      </c>
      <c r="G72" s="2">
        <f t="shared" si="10"/>
        <v>105176581</v>
      </c>
      <c r="H72" s="2">
        <f t="shared" si="10"/>
        <v>74835115</v>
      </c>
      <c r="I72" s="2">
        <f t="shared" si="10"/>
        <v>114239484</v>
      </c>
      <c r="J72" s="2">
        <f t="shared" si="10"/>
        <v>124905012</v>
      </c>
      <c r="K72" s="2">
        <f t="shared" si="10"/>
        <v>137415268</v>
      </c>
    </row>
    <row r="73" spans="1:11" ht="12.75" hidden="1">
      <c r="A73" s="2" t="s">
        <v>122</v>
      </c>
      <c r="B73" s="2">
        <f>+B74</f>
        <v>-12394472.666666664</v>
      </c>
      <c r="C73" s="2">
        <f aca="true" t="shared" si="11" ref="C73:K73">+(C78+C80+C81+C82)-(B78+B80+B81+B82)</f>
        <v>4108038</v>
      </c>
      <c r="D73" s="2">
        <f t="shared" si="11"/>
        <v>-27815455</v>
      </c>
      <c r="E73" s="2">
        <f t="shared" si="11"/>
        <v>39276116</v>
      </c>
      <c r="F73" s="2">
        <f>+(F78+F80+F81+F82)-(D78+D80+D81+D82)</f>
        <v>36746469</v>
      </c>
      <c r="G73" s="2">
        <f>+(G78+G80+G81+G82)-(D78+D80+D81+D82)</f>
        <v>36746469</v>
      </c>
      <c r="H73" s="2">
        <f>+(H78+H80+H81+H82)-(D78+D80+D81+D82)</f>
        <v>44132076</v>
      </c>
      <c r="I73" s="2">
        <f>+(I78+I80+I81+I82)-(E78+E80+E81+E82)</f>
        <v>57531853</v>
      </c>
      <c r="J73" s="2">
        <f t="shared" si="11"/>
        <v>266522716</v>
      </c>
      <c r="K73" s="2">
        <f t="shared" si="11"/>
        <v>25800004</v>
      </c>
    </row>
    <row r="74" spans="1:11" ht="12.75" hidden="1">
      <c r="A74" s="2" t="s">
        <v>123</v>
      </c>
      <c r="B74" s="2">
        <f>+TREND(C74:E74)</f>
        <v>-12394472.666666664</v>
      </c>
      <c r="C74" s="2">
        <f>+C73</f>
        <v>4108038</v>
      </c>
      <c r="D74" s="2">
        <f aca="true" t="shared" si="12" ref="D74:K74">+D73</f>
        <v>-27815455</v>
      </c>
      <c r="E74" s="2">
        <f t="shared" si="12"/>
        <v>39276116</v>
      </c>
      <c r="F74" s="2">
        <f t="shared" si="12"/>
        <v>36746469</v>
      </c>
      <c r="G74" s="2">
        <f t="shared" si="12"/>
        <v>36746469</v>
      </c>
      <c r="H74" s="2">
        <f t="shared" si="12"/>
        <v>44132076</v>
      </c>
      <c r="I74" s="2">
        <f t="shared" si="12"/>
        <v>57531853</v>
      </c>
      <c r="J74" s="2">
        <f t="shared" si="12"/>
        <v>266522716</v>
      </c>
      <c r="K74" s="2">
        <f t="shared" si="12"/>
        <v>25800004</v>
      </c>
    </row>
    <row r="75" spans="1:11" ht="12.75" hidden="1">
      <c r="A75" s="2" t="s">
        <v>124</v>
      </c>
      <c r="B75" s="2">
        <f>+B84-(((B80+B81+B78)*B70)-B79)</f>
        <v>15522859.163638292</v>
      </c>
      <c r="C75" s="2">
        <f aca="true" t="shared" si="13" ref="C75:K75">+C84-(((C80+C81+C78)*C70)-C79)</f>
        <v>18122645.32759705</v>
      </c>
      <c r="D75" s="2">
        <f t="shared" si="13"/>
        <v>45294734.659012236</v>
      </c>
      <c r="E75" s="2">
        <f t="shared" si="13"/>
        <v>18765179.47415743</v>
      </c>
      <c r="F75" s="2">
        <f t="shared" si="13"/>
        <v>21463354.535152268</v>
      </c>
      <c r="G75" s="2">
        <f t="shared" si="13"/>
        <v>21463354.535152268</v>
      </c>
      <c r="H75" s="2">
        <f t="shared" si="13"/>
        <v>41586868.84044449</v>
      </c>
      <c r="I75" s="2">
        <f t="shared" si="13"/>
        <v>44394326.86305579</v>
      </c>
      <c r="J75" s="2">
        <f t="shared" si="13"/>
        <v>263464116.20032126</v>
      </c>
      <c r="K75" s="2">
        <f t="shared" si="13"/>
        <v>277695402.8311773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41037094</v>
      </c>
      <c r="C77" s="3">
        <v>46936228</v>
      </c>
      <c r="D77" s="3">
        <v>52540105</v>
      </c>
      <c r="E77" s="3">
        <v>99274351</v>
      </c>
      <c r="F77" s="3">
        <v>105176581</v>
      </c>
      <c r="G77" s="3">
        <v>105176581</v>
      </c>
      <c r="H77" s="3">
        <v>74835115</v>
      </c>
      <c r="I77" s="3">
        <v>114239484</v>
      </c>
      <c r="J77" s="3">
        <v>124905012</v>
      </c>
      <c r="K77" s="3">
        <v>137415268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25080947</v>
      </c>
      <c r="C79" s="3">
        <v>28708250</v>
      </c>
      <c r="D79" s="3">
        <v>36807969</v>
      </c>
      <c r="E79" s="3">
        <v>0</v>
      </c>
      <c r="F79" s="3">
        <v>0</v>
      </c>
      <c r="G79" s="3">
        <v>0</v>
      </c>
      <c r="H79" s="3">
        <v>58205608</v>
      </c>
      <c r="I79" s="3">
        <v>37586644</v>
      </c>
      <c r="J79" s="3">
        <v>256435476</v>
      </c>
      <c r="K79" s="3">
        <v>270282180</v>
      </c>
    </row>
    <row r="80" spans="1:11" ht="13.5" hidden="1">
      <c r="A80" s="1" t="s">
        <v>69</v>
      </c>
      <c r="B80" s="3">
        <v>3544138</v>
      </c>
      <c r="C80" s="3">
        <v>2781846</v>
      </c>
      <c r="D80" s="3">
        <v>-23217119</v>
      </c>
      <c r="E80" s="3">
        <v>26321875</v>
      </c>
      <c r="F80" s="3">
        <v>23792228</v>
      </c>
      <c r="G80" s="3">
        <v>23792228</v>
      </c>
      <c r="H80" s="3">
        <v>21541464</v>
      </c>
      <c r="I80" s="3">
        <v>72120412</v>
      </c>
      <c r="J80" s="3">
        <v>85917432</v>
      </c>
      <c r="K80" s="3">
        <v>90555948</v>
      </c>
    </row>
    <row r="81" spans="1:11" ht="13.5" hidden="1">
      <c r="A81" s="1" t="s">
        <v>70</v>
      </c>
      <c r="B81" s="3">
        <v>7209038</v>
      </c>
      <c r="C81" s="3">
        <v>12079368</v>
      </c>
      <c r="D81" s="3">
        <v>10262878</v>
      </c>
      <c r="E81" s="3">
        <v>0</v>
      </c>
      <c r="F81" s="3">
        <v>0</v>
      </c>
      <c r="G81" s="3">
        <v>0</v>
      </c>
      <c r="H81" s="3">
        <v>9636371</v>
      </c>
      <c r="I81" s="3">
        <v>11733316</v>
      </c>
      <c r="J81" s="3">
        <v>264459012</v>
      </c>
      <c r="K81" s="3">
        <v>285620500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36476307</v>
      </c>
      <c r="C83" s="3">
        <v>33432555</v>
      </c>
      <c r="D83" s="3">
        <v>34420817</v>
      </c>
      <c r="E83" s="3">
        <v>72952476</v>
      </c>
      <c r="F83" s="3">
        <v>73579780</v>
      </c>
      <c r="G83" s="3">
        <v>73579780</v>
      </c>
      <c r="H83" s="3">
        <v>39889404</v>
      </c>
      <c r="I83" s="3">
        <v>67188</v>
      </c>
      <c r="J83" s="3">
        <v>70812</v>
      </c>
      <c r="K83" s="3">
        <v>74640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38108000</v>
      </c>
      <c r="F84" s="3">
        <v>38108000</v>
      </c>
      <c r="G84" s="3">
        <v>38108000</v>
      </c>
      <c r="H84" s="3">
        <v>0</v>
      </c>
      <c r="I84" s="3">
        <v>6857000</v>
      </c>
      <c r="J84" s="3">
        <v>7227278</v>
      </c>
      <c r="K84" s="3">
        <v>7617551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4654048</v>
      </c>
      <c r="C5" s="6">
        <v>5192247</v>
      </c>
      <c r="D5" s="23">
        <v>5996567</v>
      </c>
      <c r="E5" s="24">
        <v>8146651</v>
      </c>
      <c r="F5" s="6">
        <v>8246650</v>
      </c>
      <c r="G5" s="25">
        <v>8246650</v>
      </c>
      <c r="H5" s="26">
        <v>13438943</v>
      </c>
      <c r="I5" s="24">
        <v>8535639</v>
      </c>
      <c r="J5" s="6">
        <v>9047778</v>
      </c>
      <c r="K5" s="25">
        <v>9590645</v>
      </c>
    </row>
    <row r="6" spans="1:11" ht="12.75">
      <c r="A6" s="22" t="s">
        <v>19</v>
      </c>
      <c r="B6" s="6">
        <v>30896123</v>
      </c>
      <c r="C6" s="6">
        <v>43176648</v>
      </c>
      <c r="D6" s="23">
        <v>41980289</v>
      </c>
      <c r="E6" s="24">
        <v>50813239</v>
      </c>
      <c r="F6" s="6">
        <v>50813239</v>
      </c>
      <c r="G6" s="25">
        <v>50813239</v>
      </c>
      <c r="H6" s="26">
        <v>44536970</v>
      </c>
      <c r="I6" s="24">
        <v>50557965</v>
      </c>
      <c r="J6" s="6">
        <v>53591444</v>
      </c>
      <c r="K6" s="25">
        <v>56806931</v>
      </c>
    </row>
    <row r="7" spans="1:11" ht="12.75">
      <c r="A7" s="22" t="s">
        <v>20</v>
      </c>
      <c r="B7" s="6">
        <v>13913370</v>
      </c>
      <c r="C7" s="6">
        <v>18020973</v>
      </c>
      <c r="D7" s="23">
        <v>20576605</v>
      </c>
      <c r="E7" s="24">
        <v>15000000</v>
      </c>
      <c r="F7" s="6">
        <v>15000000</v>
      </c>
      <c r="G7" s="25">
        <v>15000000</v>
      </c>
      <c r="H7" s="26">
        <v>21702912</v>
      </c>
      <c r="I7" s="24">
        <v>16500000</v>
      </c>
      <c r="J7" s="6">
        <v>16854000</v>
      </c>
      <c r="K7" s="25">
        <v>17865240</v>
      </c>
    </row>
    <row r="8" spans="1:11" ht="12.75">
      <c r="A8" s="22" t="s">
        <v>21</v>
      </c>
      <c r="B8" s="6">
        <v>149152333</v>
      </c>
      <c r="C8" s="6">
        <v>140468439</v>
      </c>
      <c r="D8" s="23">
        <v>143814381</v>
      </c>
      <c r="E8" s="24">
        <v>144317750</v>
      </c>
      <c r="F8" s="6">
        <v>144317750</v>
      </c>
      <c r="G8" s="25">
        <v>144317750</v>
      </c>
      <c r="H8" s="26">
        <v>144317750</v>
      </c>
      <c r="I8" s="24">
        <v>157443250</v>
      </c>
      <c r="J8" s="6">
        <v>163775300</v>
      </c>
      <c r="K8" s="25">
        <v>173391700</v>
      </c>
    </row>
    <row r="9" spans="1:11" ht="12.75">
      <c r="A9" s="22" t="s">
        <v>22</v>
      </c>
      <c r="B9" s="6">
        <v>11831890</v>
      </c>
      <c r="C9" s="6">
        <v>10517334</v>
      </c>
      <c r="D9" s="23">
        <v>13125696</v>
      </c>
      <c r="E9" s="24">
        <v>5926419</v>
      </c>
      <c r="F9" s="6">
        <v>9401149</v>
      </c>
      <c r="G9" s="25">
        <v>9401149</v>
      </c>
      <c r="H9" s="26">
        <v>23546566</v>
      </c>
      <c r="I9" s="24">
        <v>6730488</v>
      </c>
      <c r="J9" s="6">
        <v>7134318</v>
      </c>
      <c r="K9" s="25">
        <v>7562377</v>
      </c>
    </row>
    <row r="10" spans="1:11" ht="20.25">
      <c r="A10" s="27" t="s">
        <v>114</v>
      </c>
      <c r="B10" s="28">
        <f>SUM(B5:B9)</f>
        <v>210447764</v>
      </c>
      <c r="C10" s="29">
        <f aca="true" t="shared" si="0" ref="C10:K10">SUM(C5:C9)</f>
        <v>217375641</v>
      </c>
      <c r="D10" s="30">
        <f t="shared" si="0"/>
        <v>225493538</v>
      </c>
      <c r="E10" s="28">
        <f t="shared" si="0"/>
        <v>224204059</v>
      </c>
      <c r="F10" s="29">
        <f t="shared" si="0"/>
        <v>227778788</v>
      </c>
      <c r="G10" s="31">
        <f t="shared" si="0"/>
        <v>227778788</v>
      </c>
      <c r="H10" s="32">
        <f t="shared" si="0"/>
        <v>247543141</v>
      </c>
      <c r="I10" s="28">
        <f t="shared" si="0"/>
        <v>239767342</v>
      </c>
      <c r="J10" s="29">
        <f t="shared" si="0"/>
        <v>250402840</v>
      </c>
      <c r="K10" s="31">
        <f t="shared" si="0"/>
        <v>265216893</v>
      </c>
    </row>
    <row r="11" spans="1:11" ht="12.75">
      <c r="A11" s="22" t="s">
        <v>23</v>
      </c>
      <c r="B11" s="6">
        <v>62172862</v>
      </c>
      <c r="C11" s="6">
        <v>71966722</v>
      </c>
      <c r="D11" s="23">
        <v>78697557</v>
      </c>
      <c r="E11" s="24">
        <v>87122255</v>
      </c>
      <c r="F11" s="6">
        <v>85235662</v>
      </c>
      <c r="G11" s="25">
        <v>85235662</v>
      </c>
      <c r="H11" s="26">
        <v>83339232</v>
      </c>
      <c r="I11" s="24">
        <v>88932041</v>
      </c>
      <c r="J11" s="6">
        <v>94088523</v>
      </c>
      <c r="K11" s="25">
        <v>99105608</v>
      </c>
    </row>
    <row r="12" spans="1:11" ht="12.75">
      <c r="A12" s="22" t="s">
        <v>24</v>
      </c>
      <c r="B12" s="6">
        <v>11063818</v>
      </c>
      <c r="C12" s="6">
        <v>10735607</v>
      </c>
      <c r="D12" s="23">
        <v>11704078</v>
      </c>
      <c r="E12" s="24">
        <v>13355430</v>
      </c>
      <c r="F12" s="6">
        <v>12955431</v>
      </c>
      <c r="G12" s="25">
        <v>12955431</v>
      </c>
      <c r="H12" s="26">
        <v>12243670</v>
      </c>
      <c r="I12" s="24">
        <v>13521583</v>
      </c>
      <c r="J12" s="6">
        <v>14224705</v>
      </c>
      <c r="K12" s="25">
        <v>14964389</v>
      </c>
    </row>
    <row r="13" spans="1:11" ht="12.75">
      <c r="A13" s="22" t="s">
        <v>115</v>
      </c>
      <c r="B13" s="6">
        <v>18154451</v>
      </c>
      <c r="C13" s="6">
        <v>19675522</v>
      </c>
      <c r="D13" s="23">
        <v>21933092</v>
      </c>
      <c r="E13" s="24">
        <v>22289590</v>
      </c>
      <c r="F13" s="6">
        <v>20271862</v>
      </c>
      <c r="G13" s="25">
        <v>20271862</v>
      </c>
      <c r="H13" s="26">
        <v>19218343</v>
      </c>
      <c r="I13" s="24">
        <v>21058412</v>
      </c>
      <c r="J13" s="6">
        <v>22153451</v>
      </c>
      <c r="K13" s="25">
        <v>23305430</v>
      </c>
    </row>
    <row r="14" spans="1:11" ht="12.75">
      <c r="A14" s="22" t="s">
        <v>25</v>
      </c>
      <c r="B14" s="6">
        <v>2529996</v>
      </c>
      <c r="C14" s="6">
        <v>2823728</v>
      </c>
      <c r="D14" s="23">
        <v>1472666</v>
      </c>
      <c r="E14" s="24">
        <v>3163385</v>
      </c>
      <c r="F14" s="6">
        <v>3015748</v>
      </c>
      <c r="G14" s="25">
        <v>3015748</v>
      </c>
      <c r="H14" s="26">
        <v>2694014</v>
      </c>
      <c r="I14" s="24">
        <v>3132760</v>
      </c>
      <c r="J14" s="6">
        <v>3295662</v>
      </c>
      <c r="K14" s="25">
        <v>3467037</v>
      </c>
    </row>
    <row r="15" spans="1:11" ht="12.75">
      <c r="A15" s="22" t="s">
        <v>26</v>
      </c>
      <c r="B15" s="6">
        <v>23771063</v>
      </c>
      <c r="C15" s="6">
        <v>32542610</v>
      </c>
      <c r="D15" s="23">
        <v>34085766</v>
      </c>
      <c r="E15" s="24">
        <v>47685867</v>
      </c>
      <c r="F15" s="6">
        <v>49913950</v>
      </c>
      <c r="G15" s="25">
        <v>49913950</v>
      </c>
      <c r="H15" s="26">
        <v>44415203</v>
      </c>
      <c r="I15" s="24">
        <v>51260677</v>
      </c>
      <c r="J15" s="6">
        <v>54202914</v>
      </c>
      <c r="K15" s="25">
        <v>57021472</v>
      </c>
    </row>
    <row r="16" spans="1:11" ht="12.75">
      <c r="A16" s="22" t="s">
        <v>21</v>
      </c>
      <c r="B16" s="6">
        <v>0</v>
      </c>
      <c r="C16" s="6">
        <v>210000</v>
      </c>
      <c r="D16" s="23">
        <v>0</v>
      </c>
      <c r="E16" s="24">
        <v>290000</v>
      </c>
      <c r="F16" s="6">
        <v>586000</v>
      </c>
      <c r="G16" s="25">
        <v>586000</v>
      </c>
      <c r="H16" s="26">
        <v>550000</v>
      </c>
      <c r="I16" s="24">
        <v>908737</v>
      </c>
      <c r="J16" s="6">
        <v>640392</v>
      </c>
      <c r="K16" s="25">
        <v>673693</v>
      </c>
    </row>
    <row r="17" spans="1:11" ht="12.75">
      <c r="A17" s="22" t="s">
        <v>27</v>
      </c>
      <c r="B17" s="6">
        <v>54778708</v>
      </c>
      <c r="C17" s="6">
        <v>59388716</v>
      </c>
      <c r="D17" s="23">
        <v>50522870</v>
      </c>
      <c r="E17" s="24">
        <v>62357714</v>
      </c>
      <c r="F17" s="6">
        <v>69209825</v>
      </c>
      <c r="G17" s="25">
        <v>69209825</v>
      </c>
      <c r="H17" s="26">
        <v>64397428</v>
      </c>
      <c r="I17" s="24">
        <v>72779583</v>
      </c>
      <c r="J17" s="6">
        <v>78820618</v>
      </c>
      <c r="K17" s="25">
        <v>83031090</v>
      </c>
    </row>
    <row r="18" spans="1:11" ht="12.75">
      <c r="A18" s="33" t="s">
        <v>28</v>
      </c>
      <c r="B18" s="34">
        <f>SUM(B11:B17)</f>
        <v>172470898</v>
      </c>
      <c r="C18" s="35">
        <f aca="true" t="shared" si="1" ref="C18:K18">SUM(C11:C17)</f>
        <v>197342905</v>
      </c>
      <c r="D18" s="36">
        <f t="shared" si="1"/>
        <v>198416029</v>
      </c>
      <c r="E18" s="34">
        <f t="shared" si="1"/>
        <v>236264241</v>
      </c>
      <c r="F18" s="35">
        <f t="shared" si="1"/>
        <v>241188478</v>
      </c>
      <c r="G18" s="37">
        <f t="shared" si="1"/>
        <v>241188478</v>
      </c>
      <c r="H18" s="38">
        <f t="shared" si="1"/>
        <v>226857890</v>
      </c>
      <c r="I18" s="34">
        <f t="shared" si="1"/>
        <v>251593793</v>
      </c>
      <c r="J18" s="35">
        <f t="shared" si="1"/>
        <v>267426265</v>
      </c>
      <c r="K18" s="37">
        <f t="shared" si="1"/>
        <v>281568719</v>
      </c>
    </row>
    <row r="19" spans="1:11" ht="12.75">
      <c r="A19" s="33" t="s">
        <v>29</v>
      </c>
      <c r="B19" s="39">
        <f>+B10-B18</f>
        <v>37976866</v>
      </c>
      <c r="C19" s="40">
        <f aca="true" t="shared" si="2" ref="C19:K19">+C10-C18</f>
        <v>20032736</v>
      </c>
      <c r="D19" s="41">
        <f t="shared" si="2"/>
        <v>27077509</v>
      </c>
      <c r="E19" s="39">
        <f t="shared" si="2"/>
        <v>-12060182</v>
      </c>
      <c r="F19" s="40">
        <f t="shared" si="2"/>
        <v>-13409690</v>
      </c>
      <c r="G19" s="42">
        <f t="shared" si="2"/>
        <v>-13409690</v>
      </c>
      <c r="H19" s="43">
        <f t="shared" si="2"/>
        <v>20685251</v>
      </c>
      <c r="I19" s="39">
        <f t="shared" si="2"/>
        <v>-11826451</v>
      </c>
      <c r="J19" s="40">
        <f t="shared" si="2"/>
        <v>-17023425</v>
      </c>
      <c r="K19" s="42">
        <f t="shared" si="2"/>
        <v>-16351826</v>
      </c>
    </row>
    <row r="20" spans="1:11" ht="20.25">
      <c r="A20" s="44" t="s">
        <v>30</v>
      </c>
      <c r="B20" s="45">
        <v>31955778</v>
      </c>
      <c r="C20" s="46">
        <v>33683561</v>
      </c>
      <c r="D20" s="47">
        <v>34159009</v>
      </c>
      <c r="E20" s="45">
        <v>44850250</v>
      </c>
      <c r="F20" s="46">
        <v>48528250</v>
      </c>
      <c r="G20" s="48">
        <v>48528250</v>
      </c>
      <c r="H20" s="49">
        <v>48032760</v>
      </c>
      <c r="I20" s="45">
        <v>39760750</v>
      </c>
      <c r="J20" s="46">
        <v>42857700</v>
      </c>
      <c r="K20" s="48">
        <v>46518300</v>
      </c>
    </row>
    <row r="21" spans="1:11" ht="12.75">
      <c r="A21" s="22" t="s">
        <v>116</v>
      </c>
      <c r="B21" s="50">
        <v>82926</v>
      </c>
      <c r="C21" s="51">
        <v>0</v>
      </c>
      <c r="D21" s="52">
        <v>18742</v>
      </c>
      <c r="E21" s="50">
        <v>1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70015570</v>
      </c>
      <c r="C22" s="57">
        <f aca="true" t="shared" si="3" ref="C22:K22">SUM(C19:C21)</f>
        <v>53716297</v>
      </c>
      <c r="D22" s="58">
        <f t="shared" si="3"/>
        <v>61255260</v>
      </c>
      <c r="E22" s="56">
        <f t="shared" si="3"/>
        <v>32790069</v>
      </c>
      <c r="F22" s="57">
        <f t="shared" si="3"/>
        <v>35118560</v>
      </c>
      <c r="G22" s="59">
        <f t="shared" si="3"/>
        <v>35118560</v>
      </c>
      <c r="H22" s="60">
        <f t="shared" si="3"/>
        <v>68718011</v>
      </c>
      <c r="I22" s="56">
        <f t="shared" si="3"/>
        <v>27934299</v>
      </c>
      <c r="J22" s="57">
        <f t="shared" si="3"/>
        <v>25834275</v>
      </c>
      <c r="K22" s="59">
        <f t="shared" si="3"/>
        <v>30166474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70015570</v>
      </c>
      <c r="C24" s="40">
        <f aca="true" t="shared" si="4" ref="C24:K24">SUM(C22:C23)</f>
        <v>53716297</v>
      </c>
      <c r="D24" s="41">
        <f t="shared" si="4"/>
        <v>61255260</v>
      </c>
      <c r="E24" s="39">
        <f t="shared" si="4"/>
        <v>32790069</v>
      </c>
      <c r="F24" s="40">
        <f t="shared" si="4"/>
        <v>35118560</v>
      </c>
      <c r="G24" s="42">
        <f t="shared" si="4"/>
        <v>35118560</v>
      </c>
      <c r="H24" s="43">
        <f t="shared" si="4"/>
        <v>68718011</v>
      </c>
      <c r="I24" s="39">
        <f t="shared" si="4"/>
        <v>27934299</v>
      </c>
      <c r="J24" s="40">
        <f t="shared" si="4"/>
        <v>25834275</v>
      </c>
      <c r="K24" s="42">
        <f t="shared" si="4"/>
        <v>30166474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38884673</v>
      </c>
      <c r="C27" s="7">
        <v>48549340</v>
      </c>
      <c r="D27" s="69">
        <v>46002251</v>
      </c>
      <c r="E27" s="70">
        <v>77567250</v>
      </c>
      <c r="F27" s="7">
        <v>79894984</v>
      </c>
      <c r="G27" s="71">
        <v>79894984</v>
      </c>
      <c r="H27" s="72">
        <v>557972557</v>
      </c>
      <c r="I27" s="70">
        <v>85750407</v>
      </c>
      <c r="J27" s="7">
        <v>64021752</v>
      </c>
      <c r="K27" s="71">
        <v>49110826</v>
      </c>
    </row>
    <row r="28" spans="1:11" ht="12.75">
      <c r="A28" s="73" t="s">
        <v>34</v>
      </c>
      <c r="B28" s="6">
        <v>31995780</v>
      </c>
      <c r="C28" s="6">
        <v>33683558</v>
      </c>
      <c r="D28" s="23">
        <v>0</v>
      </c>
      <c r="E28" s="24">
        <v>44850250</v>
      </c>
      <c r="F28" s="6">
        <v>48528250</v>
      </c>
      <c r="G28" s="25">
        <v>48528250</v>
      </c>
      <c r="H28" s="26">
        <v>0</v>
      </c>
      <c r="I28" s="24">
        <v>39760750</v>
      </c>
      <c r="J28" s="6">
        <v>42857700</v>
      </c>
      <c r="K28" s="25">
        <v>44518300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6888893</v>
      </c>
      <c r="C31" s="6">
        <v>14865782</v>
      </c>
      <c r="D31" s="23">
        <v>0</v>
      </c>
      <c r="E31" s="24">
        <v>32717000</v>
      </c>
      <c r="F31" s="6">
        <v>31366734</v>
      </c>
      <c r="G31" s="25">
        <v>31366734</v>
      </c>
      <c r="H31" s="26">
        <v>0</v>
      </c>
      <c r="I31" s="24">
        <v>45989657</v>
      </c>
      <c r="J31" s="6">
        <v>21164052</v>
      </c>
      <c r="K31" s="25">
        <v>4592526</v>
      </c>
    </row>
    <row r="32" spans="1:11" ht="12.75">
      <c r="A32" s="33" t="s">
        <v>37</v>
      </c>
      <c r="B32" s="7">
        <f>SUM(B28:B31)</f>
        <v>38884673</v>
      </c>
      <c r="C32" s="7">
        <f aca="true" t="shared" si="5" ref="C32:K32">SUM(C28:C31)</f>
        <v>48549340</v>
      </c>
      <c r="D32" s="69">
        <f t="shared" si="5"/>
        <v>0</v>
      </c>
      <c r="E32" s="70">
        <f t="shared" si="5"/>
        <v>77567250</v>
      </c>
      <c r="F32" s="7">
        <f t="shared" si="5"/>
        <v>79894984</v>
      </c>
      <c r="G32" s="71">
        <f t="shared" si="5"/>
        <v>79894984</v>
      </c>
      <c r="H32" s="72">
        <f t="shared" si="5"/>
        <v>0</v>
      </c>
      <c r="I32" s="70">
        <f t="shared" si="5"/>
        <v>85750407</v>
      </c>
      <c r="J32" s="7">
        <f t="shared" si="5"/>
        <v>64021752</v>
      </c>
      <c r="K32" s="71">
        <f t="shared" si="5"/>
        <v>49110826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242383451</v>
      </c>
      <c r="C35" s="6">
        <v>278119017</v>
      </c>
      <c r="D35" s="23">
        <v>318710392</v>
      </c>
      <c r="E35" s="24">
        <v>239490497</v>
      </c>
      <c r="F35" s="6">
        <v>289955370</v>
      </c>
      <c r="G35" s="25">
        <v>289955370</v>
      </c>
      <c r="H35" s="26">
        <v>336735713</v>
      </c>
      <c r="I35" s="24">
        <v>257101549</v>
      </c>
      <c r="J35" s="6">
        <v>245724816</v>
      </c>
      <c r="K35" s="25">
        <v>255309357</v>
      </c>
    </row>
    <row r="36" spans="1:11" ht="12.75">
      <c r="A36" s="22" t="s">
        <v>40</v>
      </c>
      <c r="B36" s="6">
        <v>324427625</v>
      </c>
      <c r="C36" s="6">
        <v>365501394</v>
      </c>
      <c r="D36" s="23">
        <v>416431110</v>
      </c>
      <c r="E36" s="24">
        <v>461923055</v>
      </c>
      <c r="F36" s="6">
        <v>479293686</v>
      </c>
      <c r="G36" s="25">
        <v>479293686</v>
      </c>
      <c r="H36" s="26">
        <v>460226311</v>
      </c>
      <c r="I36" s="24">
        <v>543985682</v>
      </c>
      <c r="J36" s="6">
        <v>585853983</v>
      </c>
      <c r="K36" s="25">
        <v>611659379</v>
      </c>
    </row>
    <row r="37" spans="1:11" ht="12.75">
      <c r="A37" s="22" t="s">
        <v>41</v>
      </c>
      <c r="B37" s="6">
        <v>26517729</v>
      </c>
      <c r="C37" s="6">
        <v>31904304</v>
      </c>
      <c r="D37" s="23">
        <v>38086872</v>
      </c>
      <c r="E37" s="24">
        <v>39157193</v>
      </c>
      <c r="F37" s="6">
        <v>35967660</v>
      </c>
      <c r="G37" s="25">
        <v>35967660</v>
      </c>
      <c r="H37" s="26">
        <v>44708285</v>
      </c>
      <c r="I37" s="24">
        <v>37167916</v>
      </c>
      <c r="J37" s="6">
        <v>38748322</v>
      </c>
      <c r="K37" s="25">
        <v>40484694</v>
      </c>
    </row>
    <row r="38" spans="1:11" ht="12.75">
      <c r="A38" s="22" t="s">
        <v>42</v>
      </c>
      <c r="B38" s="6">
        <v>31192277</v>
      </c>
      <c r="C38" s="6">
        <v>31884802</v>
      </c>
      <c r="D38" s="23">
        <v>31661911</v>
      </c>
      <c r="E38" s="24">
        <v>36567879</v>
      </c>
      <c r="F38" s="6">
        <v>32582607</v>
      </c>
      <c r="G38" s="25">
        <v>32582607</v>
      </c>
      <c r="H38" s="26">
        <v>31714946</v>
      </c>
      <c r="I38" s="24">
        <v>35286225</v>
      </c>
      <c r="J38" s="6">
        <v>38363119</v>
      </c>
      <c r="K38" s="25">
        <v>41850203</v>
      </c>
    </row>
    <row r="39" spans="1:11" ht="12.75">
      <c r="A39" s="22" t="s">
        <v>43</v>
      </c>
      <c r="B39" s="6">
        <v>509101070</v>
      </c>
      <c r="C39" s="6">
        <v>579831307</v>
      </c>
      <c r="D39" s="23">
        <v>604137459</v>
      </c>
      <c r="E39" s="24">
        <v>592898413</v>
      </c>
      <c r="F39" s="6">
        <v>665580229</v>
      </c>
      <c r="G39" s="25">
        <v>665580229</v>
      </c>
      <c r="H39" s="26">
        <v>651820782</v>
      </c>
      <c r="I39" s="24">
        <v>700698791</v>
      </c>
      <c r="J39" s="6">
        <v>728633083</v>
      </c>
      <c r="K39" s="25">
        <v>754467365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76793654</v>
      </c>
      <c r="C42" s="6">
        <v>74808908</v>
      </c>
      <c r="D42" s="23">
        <v>-167680364</v>
      </c>
      <c r="E42" s="24">
        <v>52916341</v>
      </c>
      <c r="F42" s="6">
        <v>-214917650</v>
      </c>
      <c r="G42" s="25">
        <v>-214917650</v>
      </c>
      <c r="H42" s="26">
        <v>-198876740</v>
      </c>
      <c r="I42" s="24">
        <v>47274990</v>
      </c>
      <c r="J42" s="6">
        <v>49123307</v>
      </c>
      <c r="K42" s="25">
        <v>54676548</v>
      </c>
    </row>
    <row r="43" spans="1:11" ht="12.75">
      <c r="A43" s="22" t="s">
        <v>46</v>
      </c>
      <c r="B43" s="6">
        <v>-38636364</v>
      </c>
      <c r="C43" s="6">
        <v>-41833043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-85750407</v>
      </c>
      <c r="J43" s="6">
        <v>-64021752</v>
      </c>
      <c r="K43" s="25">
        <v>-49110826</v>
      </c>
    </row>
    <row r="44" spans="1:11" ht="12.75">
      <c r="A44" s="22" t="s">
        <v>47</v>
      </c>
      <c r="B44" s="6">
        <v>-699662</v>
      </c>
      <c r="C44" s="6">
        <v>-724009</v>
      </c>
      <c r="D44" s="23">
        <v>1564134</v>
      </c>
      <c r="E44" s="24">
        <v>-840068</v>
      </c>
      <c r="F44" s="6">
        <v>-792208</v>
      </c>
      <c r="G44" s="25">
        <v>-792208</v>
      </c>
      <c r="H44" s="26">
        <v>-867395</v>
      </c>
      <c r="I44" s="24">
        <v>-788442</v>
      </c>
      <c r="J44" s="6">
        <v>-800720</v>
      </c>
      <c r="K44" s="25">
        <v>-813418</v>
      </c>
    </row>
    <row r="45" spans="1:11" ht="12.75">
      <c r="A45" s="33" t="s">
        <v>48</v>
      </c>
      <c r="B45" s="7">
        <v>220917470</v>
      </c>
      <c r="C45" s="7">
        <v>253169326</v>
      </c>
      <c r="D45" s="69">
        <v>87052400</v>
      </c>
      <c r="E45" s="70">
        <v>234744054</v>
      </c>
      <c r="F45" s="7">
        <v>78550179</v>
      </c>
      <c r="G45" s="71">
        <v>78550179</v>
      </c>
      <c r="H45" s="72">
        <v>94515903</v>
      </c>
      <c r="I45" s="70">
        <v>225917702</v>
      </c>
      <c r="J45" s="7">
        <v>216856467</v>
      </c>
      <c r="K45" s="71">
        <v>229114889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220917470</v>
      </c>
      <c r="C48" s="6">
        <v>253169330</v>
      </c>
      <c r="D48" s="23">
        <v>294260038</v>
      </c>
      <c r="E48" s="24">
        <v>206322725</v>
      </c>
      <c r="F48" s="6">
        <v>265181561</v>
      </c>
      <c r="G48" s="25">
        <v>265181561</v>
      </c>
      <c r="H48" s="26">
        <v>314446461</v>
      </c>
      <c r="I48" s="24">
        <v>232555632</v>
      </c>
      <c r="J48" s="6">
        <v>224362585</v>
      </c>
      <c r="K48" s="25">
        <v>237309920</v>
      </c>
    </row>
    <row r="49" spans="1:11" ht="12.75">
      <c r="A49" s="22" t="s">
        <v>51</v>
      </c>
      <c r="B49" s="6">
        <f>+B75</f>
        <v>-8944638.957705438</v>
      </c>
      <c r="C49" s="6">
        <f aca="true" t="shared" si="6" ref="C49:K49">+C75</f>
        <v>-1425138.8809098266</v>
      </c>
      <c r="D49" s="23">
        <f t="shared" si="6"/>
        <v>27596986</v>
      </c>
      <c r="E49" s="24">
        <f t="shared" si="6"/>
        <v>176999336.67903927</v>
      </c>
      <c r="F49" s="6">
        <f t="shared" si="6"/>
        <v>23240573</v>
      </c>
      <c r="G49" s="25">
        <f t="shared" si="6"/>
        <v>23240573</v>
      </c>
      <c r="H49" s="26">
        <f t="shared" si="6"/>
        <v>32963493</v>
      </c>
      <c r="I49" s="24">
        <f t="shared" si="6"/>
        <v>3359125.087335866</v>
      </c>
      <c r="J49" s="6">
        <f t="shared" si="6"/>
        <v>6843724.715263281</v>
      </c>
      <c r="K49" s="25">
        <f t="shared" si="6"/>
        <v>10523694.464137733</v>
      </c>
    </row>
    <row r="50" spans="1:11" ht="12.75">
      <c r="A50" s="33" t="s">
        <v>52</v>
      </c>
      <c r="B50" s="7">
        <f>+B48-B49</f>
        <v>229862108.95770544</v>
      </c>
      <c r="C50" s="7">
        <f aca="true" t="shared" si="7" ref="C50:K50">+C48-C49</f>
        <v>254594468.88090983</v>
      </c>
      <c r="D50" s="69">
        <f t="shared" si="7"/>
        <v>266663052</v>
      </c>
      <c r="E50" s="70">
        <f t="shared" si="7"/>
        <v>29323388.32096073</v>
      </c>
      <c r="F50" s="7">
        <f t="shared" si="7"/>
        <v>241940988</v>
      </c>
      <c r="G50" s="71">
        <f t="shared" si="7"/>
        <v>241940988</v>
      </c>
      <c r="H50" s="72">
        <f t="shared" si="7"/>
        <v>281482968</v>
      </c>
      <c r="I50" s="70">
        <f t="shared" si="7"/>
        <v>229196506.91266415</v>
      </c>
      <c r="J50" s="7">
        <f t="shared" si="7"/>
        <v>217518860.28473672</v>
      </c>
      <c r="K50" s="71">
        <f t="shared" si="7"/>
        <v>226786225.53586227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323312722</v>
      </c>
      <c r="C53" s="6">
        <v>365501395</v>
      </c>
      <c r="D53" s="23">
        <v>416431110</v>
      </c>
      <c r="E53" s="24">
        <v>461923053</v>
      </c>
      <c r="F53" s="6">
        <v>479293686</v>
      </c>
      <c r="G53" s="25">
        <v>479293686</v>
      </c>
      <c r="H53" s="26">
        <v>460226311</v>
      </c>
      <c r="I53" s="24">
        <v>543985682</v>
      </c>
      <c r="J53" s="6">
        <v>585853983</v>
      </c>
      <c r="K53" s="25">
        <v>611659379</v>
      </c>
    </row>
    <row r="54" spans="1:11" ht="12.75">
      <c r="A54" s="22" t="s">
        <v>55</v>
      </c>
      <c r="B54" s="6">
        <v>18154451</v>
      </c>
      <c r="C54" s="6">
        <v>19675522</v>
      </c>
      <c r="D54" s="23">
        <v>0</v>
      </c>
      <c r="E54" s="24">
        <v>22289590</v>
      </c>
      <c r="F54" s="6">
        <v>20271862</v>
      </c>
      <c r="G54" s="25">
        <v>20271862</v>
      </c>
      <c r="H54" s="26">
        <v>18865197</v>
      </c>
      <c r="I54" s="24">
        <v>21058412</v>
      </c>
      <c r="J54" s="6">
        <v>22153451</v>
      </c>
      <c r="K54" s="25">
        <v>23305430</v>
      </c>
    </row>
    <row r="55" spans="1:11" ht="12.75">
      <c r="A55" s="22" t="s">
        <v>56</v>
      </c>
      <c r="B55" s="6">
        <v>0</v>
      </c>
      <c r="C55" s="6">
        <v>6478386</v>
      </c>
      <c r="D55" s="23">
        <v>2439637</v>
      </c>
      <c r="E55" s="24">
        <v>18801000</v>
      </c>
      <c r="F55" s="6">
        <v>20550000</v>
      </c>
      <c r="G55" s="25">
        <v>20550000</v>
      </c>
      <c r="H55" s="26">
        <v>185894734</v>
      </c>
      <c r="I55" s="24">
        <v>32195250</v>
      </c>
      <c r="J55" s="6">
        <v>33649536</v>
      </c>
      <c r="K55" s="25">
        <v>29331312</v>
      </c>
    </row>
    <row r="56" spans="1:11" ht="12.75">
      <c r="A56" s="22" t="s">
        <v>57</v>
      </c>
      <c r="B56" s="6">
        <v>6780103</v>
      </c>
      <c r="C56" s="6">
        <v>6775906</v>
      </c>
      <c r="D56" s="23">
        <v>7379581</v>
      </c>
      <c r="E56" s="24">
        <v>9583801</v>
      </c>
      <c r="F56" s="6">
        <v>10348975</v>
      </c>
      <c r="G56" s="25">
        <v>10348975</v>
      </c>
      <c r="H56" s="26">
        <v>9085014</v>
      </c>
      <c r="I56" s="24">
        <v>10893032</v>
      </c>
      <c r="J56" s="6">
        <v>11004976</v>
      </c>
      <c r="K56" s="25">
        <v>11577228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9566121</v>
      </c>
      <c r="C59" s="6">
        <v>9498542</v>
      </c>
      <c r="D59" s="23">
        <v>0</v>
      </c>
      <c r="E59" s="24">
        <v>571088</v>
      </c>
      <c r="F59" s="6">
        <v>571088</v>
      </c>
      <c r="G59" s="25">
        <v>571088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1620042</v>
      </c>
      <c r="C60" s="6">
        <v>1747269</v>
      </c>
      <c r="D60" s="23">
        <v>0</v>
      </c>
      <c r="E60" s="24">
        <v>2043829</v>
      </c>
      <c r="F60" s="6">
        <v>2043829</v>
      </c>
      <c r="G60" s="25">
        <v>2043829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7191</v>
      </c>
      <c r="D64" s="99">
        <v>0</v>
      </c>
      <c r="E64" s="97">
        <v>7981</v>
      </c>
      <c r="F64" s="98">
        <v>7981</v>
      </c>
      <c r="G64" s="99">
        <v>7981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34289</v>
      </c>
      <c r="D65" s="99">
        <v>0</v>
      </c>
      <c r="E65" s="97">
        <v>38055</v>
      </c>
      <c r="F65" s="98">
        <v>38055</v>
      </c>
      <c r="G65" s="99">
        <v>38055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1.1939127566783516</v>
      </c>
      <c r="C70" s="5">
        <f aca="true" t="shared" si="8" ref="C70:K70">IF(ISERROR(C71/C72),0,(C71/C72))</f>
        <v>0.8700082062646102</v>
      </c>
      <c r="D70" s="5">
        <f t="shared" si="8"/>
        <v>0</v>
      </c>
      <c r="E70" s="5">
        <f t="shared" si="8"/>
        <v>0.8903800330764408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0.859185701925</v>
      </c>
      <c r="J70" s="5">
        <f t="shared" si="8"/>
        <v>0.8559264218542119</v>
      </c>
      <c r="K70" s="5">
        <f t="shared" si="8"/>
        <v>0.8571401708449391</v>
      </c>
    </row>
    <row r="71" spans="1:11" ht="12.75" hidden="1">
      <c r="A71" s="2" t="s">
        <v>120</v>
      </c>
      <c r="B71" s="2">
        <f>+B83</f>
        <v>53592517</v>
      </c>
      <c r="C71" s="2">
        <f aca="true" t="shared" si="9" ref="C71:K71">+C83</f>
        <v>48703410</v>
      </c>
      <c r="D71" s="2">
        <f t="shared" si="9"/>
        <v>0</v>
      </c>
      <c r="E71" s="2">
        <f t="shared" si="9"/>
        <v>55791488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54491389</v>
      </c>
      <c r="J71" s="2">
        <f t="shared" si="9"/>
        <v>57541761</v>
      </c>
      <c r="K71" s="2">
        <f t="shared" si="9"/>
        <v>61080760</v>
      </c>
    </row>
    <row r="72" spans="1:11" ht="12.75" hidden="1">
      <c r="A72" s="2" t="s">
        <v>121</v>
      </c>
      <c r="B72" s="2">
        <f>+B77</f>
        <v>44888135</v>
      </c>
      <c r="C72" s="2">
        <f aca="true" t="shared" si="10" ref="C72:K72">+C77</f>
        <v>55980403</v>
      </c>
      <c r="D72" s="2">
        <f t="shared" si="10"/>
        <v>57898312</v>
      </c>
      <c r="E72" s="2">
        <f t="shared" si="10"/>
        <v>62660309</v>
      </c>
      <c r="F72" s="2">
        <f t="shared" si="10"/>
        <v>66195038</v>
      </c>
      <c r="G72" s="2">
        <f t="shared" si="10"/>
        <v>66195038</v>
      </c>
      <c r="H72" s="2">
        <f t="shared" si="10"/>
        <v>79146732</v>
      </c>
      <c r="I72" s="2">
        <f t="shared" si="10"/>
        <v>63422132</v>
      </c>
      <c r="J72" s="2">
        <f t="shared" si="10"/>
        <v>67227462</v>
      </c>
      <c r="K72" s="2">
        <f t="shared" si="10"/>
        <v>71261110</v>
      </c>
    </row>
    <row r="73" spans="1:11" ht="12.75" hidden="1">
      <c r="A73" s="2" t="s">
        <v>122</v>
      </c>
      <c r="B73" s="2">
        <f>+B74</f>
        <v>1966777.3333333344</v>
      </c>
      <c r="C73" s="2">
        <f aca="true" t="shared" si="11" ref="C73:K73">+(C78+C80+C81+C82)-(B78+B80+B81+B82)</f>
        <v>4234858</v>
      </c>
      <c r="D73" s="2">
        <f t="shared" si="11"/>
        <v>-424945</v>
      </c>
      <c r="E73" s="2">
        <f t="shared" si="11"/>
        <v>8523736</v>
      </c>
      <c r="F73" s="2">
        <f>+(F78+F80+F81+F82)-(D78+D80+D81+D82)</f>
        <v>129773</v>
      </c>
      <c r="G73" s="2">
        <f>+(G78+G80+G81+G82)-(D78+D80+D81+D82)</f>
        <v>129773</v>
      </c>
      <c r="H73" s="2">
        <f>+(H78+H80+H81+H82)-(D78+D80+D81+D82)</f>
        <v>-1874932</v>
      </c>
      <c r="I73" s="2">
        <f>+(I78+I80+I81+I82)-(E78+E80+E81+E82)</f>
        <v>-8532755</v>
      </c>
      <c r="J73" s="2">
        <f t="shared" si="11"/>
        <v>-3103496</v>
      </c>
      <c r="K73" s="2">
        <f t="shared" si="11"/>
        <v>-3290623</v>
      </c>
    </row>
    <row r="74" spans="1:11" ht="12.75" hidden="1">
      <c r="A74" s="2" t="s">
        <v>123</v>
      </c>
      <c r="B74" s="2">
        <f>+TREND(C74:E74)</f>
        <v>1966777.3333333344</v>
      </c>
      <c r="C74" s="2">
        <f>+C73</f>
        <v>4234858</v>
      </c>
      <c r="D74" s="2">
        <f aca="true" t="shared" si="12" ref="D74:K74">+D73</f>
        <v>-424945</v>
      </c>
      <c r="E74" s="2">
        <f t="shared" si="12"/>
        <v>8523736</v>
      </c>
      <c r="F74" s="2">
        <f t="shared" si="12"/>
        <v>129773</v>
      </c>
      <c r="G74" s="2">
        <f t="shared" si="12"/>
        <v>129773</v>
      </c>
      <c r="H74" s="2">
        <f t="shared" si="12"/>
        <v>-1874932</v>
      </c>
      <c r="I74" s="2">
        <f t="shared" si="12"/>
        <v>-8532755</v>
      </c>
      <c r="J74" s="2">
        <f t="shared" si="12"/>
        <v>-3103496</v>
      </c>
      <c r="K74" s="2">
        <f t="shared" si="12"/>
        <v>-3290623</v>
      </c>
    </row>
    <row r="75" spans="1:11" ht="12.75" hidden="1">
      <c r="A75" s="2" t="s">
        <v>124</v>
      </c>
      <c r="B75" s="2">
        <f>+B84-(((B80+B81+B78)*B70)-B79)</f>
        <v>-8944638.957705438</v>
      </c>
      <c r="C75" s="2">
        <f aca="true" t="shared" si="13" ref="C75:K75">+C84-(((C80+C81+C78)*C70)-C79)</f>
        <v>-1425138.8809098266</v>
      </c>
      <c r="D75" s="2">
        <f t="shared" si="13"/>
        <v>27596986</v>
      </c>
      <c r="E75" s="2">
        <f t="shared" si="13"/>
        <v>176999336.67903927</v>
      </c>
      <c r="F75" s="2">
        <f t="shared" si="13"/>
        <v>23240573</v>
      </c>
      <c r="G75" s="2">
        <f t="shared" si="13"/>
        <v>23240573</v>
      </c>
      <c r="H75" s="2">
        <f t="shared" si="13"/>
        <v>32963493</v>
      </c>
      <c r="I75" s="2">
        <f t="shared" si="13"/>
        <v>3359125.087335866</v>
      </c>
      <c r="J75" s="2">
        <f t="shared" si="13"/>
        <v>6843724.715263281</v>
      </c>
      <c r="K75" s="2">
        <f t="shared" si="13"/>
        <v>10523694.464137733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44888135</v>
      </c>
      <c r="C77" s="3">
        <v>55980403</v>
      </c>
      <c r="D77" s="3">
        <v>57898312</v>
      </c>
      <c r="E77" s="3">
        <v>62660309</v>
      </c>
      <c r="F77" s="3">
        <v>66195038</v>
      </c>
      <c r="G77" s="3">
        <v>66195038</v>
      </c>
      <c r="H77" s="3">
        <v>79146732</v>
      </c>
      <c r="I77" s="3">
        <v>63422132</v>
      </c>
      <c r="J77" s="3">
        <v>67227462</v>
      </c>
      <c r="K77" s="3">
        <v>71261110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14865710</v>
      </c>
      <c r="C79" s="3">
        <v>19609903</v>
      </c>
      <c r="D79" s="3">
        <v>27596986</v>
      </c>
      <c r="E79" s="3">
        <v>26668362</v>
      </c>
      <c r="F79" s="3">
        <v>23240573</v>
      </c>
      <c r="G79" s="3">
        <v>23240573</v>
      </c>
      <c r="H79" s="3">
        <v>32963493</v>
      </c>
      <c r="I79" s="3">
        <v>23759645</v>
      </c>
      <c r="J79" s="3">
        <v>24510492</v>
      </c>
      <c r="K79" s="3">
        <v>25394989</v>
      </c>
    </row>
    <row r="80" spans="1:11" ht="13.5" hidden="1">
      <c r="A80" s="1" t="s">
        <v>69</v>
      </c>
      <c r="B80" s="3">
        <v>10447090</v>
      </c>
      <c r="C80" s="3">
        <v>10527644</v>
      </c>
      <c r="D80" s="3">
        <v>10807424</v>
      </c>
      <c r="E80" s="3">
        <v>14107984</v>
      </c>
      <c r="F80" s="3">
        <v>11078037</v>
      </c>
      <c r="G80" s="3">
        <v>11078037</v>
      </c>
      <c r="H80" s="3">
        <v>13802188</v>
      </c>
      <c r="I80" s="3">
        <v>10199345</v>
      </c>
      <c r="J80" s="3">
        <v>7095849</v>
      </c>
      <c r="K80" s="3">
        <v>3805226</v>
      </c>
    </row>
    <row r="81" spans="1:11" ht="13.5" hidden="1">
      <c r="A81" s="1" t="s">
        <v>70</v>
      </c>
      <c r="B81" s="3">
        <v>9496033</v>
      </c>
      <c r="C81" s="3">
        <v>13650337</v>
      </c>
      <c r="D81" s="3">
        <v>12945612</v>
      </c>
      <c r="E81" s="3">
        <v>18168788</v>
      </c>
      <c r="F81" s="3">
        <v>12804772</v>
      </c>
      <c r="G81" s="3">
        <v>12804772</v>
      </c>
      <c r="H81" s="3">
        <v>8075916</v>
      </c>
      <c r="I81" s="3">
        <v>13544672</v>
      </c>
      <c r="J81" s="3">
        <v>13544672</v>
      </c>
      <c r="K81" s="3">
        <v>13544672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53592517</v>
      </c>
      <c r="C83" s="3">
        <v>48703410</v>
      </c>
      <c r="D83" s="3">
        <v>0</v>
      </c>
      <c r="E83" s="3">
        <v>55791488</v>
      </c>
      <c r="F83" s="3">
        <v>0</v>
      </c>
      <c r="G83" s="3">
        <v>0</v>
      </c>
      <c r="H83" s="3">
        <v>0</v>
      </c>
      <c r="I83" s="3">
        <v>54491389</v>
      </c>
      <c r="J83" s="3">
        <v>57541761</v>
      </c>
      <c r="K83" s="3">
        <v>61080760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179069568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18661347</v>
      </c>
      <c r="D5" s="23">
        <v>19911119</v>
      </c>
      <c r="E5" s="24">
        <v>34344010</v>
      </c>
      <c r="F5" s="6">
        <v>34344020</v>
      </c>
      <c r="G5" s="25">
        <v>34344020</v>
      </c>
      <c r="H5" s="26">
        <v>23113584</v>
      </c>
      <c r="I5" s="24">
        <v>36200000</v>
      </c>
      <c r="J5" s="6">
        <v>38010000</v>
      </c>
      <c r="K5" s="25">
        <v>39910500</v>
      </c>
    </row>
    <row r="6" spans="1:11" ht="12.75">
      <c r="A6" s="22" t="s">
        <v>19</v>
      </c>
      <c r="B6" s="6">
        <v>0</v>
      </c>
      <c r="C6" s="6">
        <v>84122487</v>
      </c>
      <c r="D6" s="23">
        <v>125798981</v>
      </c>
      <c r="E6" s="24">
        <v>111445648</v>
      </c>
      <c r="F6" s="6">
        <v>115151957</v>
      </c>
      <c r="G6" s="25">
        <v>115151957</v>
      </c>
      <c r="H6" s="26">
        <v>114000531</v>
      </c>
      <c r="I6" s="24">
        <v>134300000</v>
      </c>
      <c r="J6" s="6">
        <v>141015000</v>
      </c>
      <c r="K6" s="25">
        <v>148065751</v>
      </c>
    </row>
    <row r="7" spans="1:11" ht="12.75">
      <c r="A7" s="22" t="s">
        <v>20</v>
      </c>
      <c r="B7" s="6">
        <v>0</v>
      </c>
      <c r="C7" s="6">
        <v>1431704</v>
      </c>
      <c r="D7" s="23">
        <v>1686081</v>
      </c>
      <c r="E7" s="24">
        <v>2650001</v>
      </c>
      <c r="F7" s="6">
        <v>2650001</v>
      </c>
      <c r="G7" s="25">
        <v>2650001</v>
      </c>
      <c r="H7" s="26">
        <v>1097923</v>
      </c>
      <c r="I7" s="24">
        <v>450000</v>
      </c>
      <c r="J7" s="6">
        <v>472500</v>
      </c>
      <c r="K7" s="25">
        <v>496125</v>
      </c>
    </row>
    <row r="8" spans="1:11" ht="12.75">
      <c r="A8" s="22" t="s">
        <v>21</v>
      </c>
      <c r="B8" s="6">
        <v>0</v>
      </c>
      <c r="C8" s="6">
        <v>63340037</v>
      </c>
      <c r="D8" s="23">
        <v>73209178</v>
      </c>
      <c r="E8" s="24">
        <v>64377577</v>
      </c>
      <c r="F8" s="6">
        <v>62499427</v>
      </c>
      <c r="G8" s="25">
        <v>62499427</v>
      </c>
      <c r="H8" s="26">
        <v>60087704</v>
      </c>
      <c r="I8" s="24">
        <v>64717000</v>
      </c>
      <c r="J8" s="6">
        <v>67952850</v>
      </c>
      <c r="K8" s="25">
        <v>71350494</v>
      </c>
    </row>
    <row r="9" spans="1:11" ht="12.75">
      <c r="A9" s="22" t="s">
        <v>22</v>
      </c>
      <c r="B9" s="6">
        <v>0</v>
      </c>
      <c r="C9" s="6">
        <v>22884093</v>
      </c>
      <c r="D9" s="23">
        <v>17720417</v>
      </c>
      <c r="E9" s="24">
        <v>26141946</v>
      </c>
      <c r="F9" s="6">
        <v>26852303</v>
      </c>
      <c r="G9" s="25">
        <v>26852303</v>
      </c>
      <c r="H9" s="26">
        <v>23147217</v>
      </c>
      <c r="I9" s="24">
        <v>22987000</v>
      </c>
      <c r="J9" s="6">
        <v>24202500</v>
      </c>
      <c r="K9" s="25">
        <v>25412634</v>
      </c>
    </row>
    <row r="10" spans="1:11" ht="20.25">
      <c r="A10" s="27" t="s">
        <v>114</v>
      </c>
      <c r="B10" s="28">
        <f>SUM(B5:B9)</f>
        <v>0</v>
      </c>
      <c r="C10" s="29">
        <f aca="true" t="shared" si="0" ref="C10:K10">SUM(C5:C9)</f>
        <v>190439668</v>
      </c>
      <c r="D10" s="30">
        <f t="shared" si="0"/>
        <v>238325776</v>
      </c>
      <c r="E10" s="28">
        <f t="shared" si="0"/>
        <v>238959182</v>
      </c>
      <c r="F10" s="29">
        <f t="shared" si="0"/>
        <v>241497708</v>
      </c>
      <c r="G10" s="31">
        <f t="shared" si="0"/>
        <v>241497708</v>
      </c>
      <c r="H10" s="32">
        <f t="shared" si="0"/>
        <v>221446959</v>
      </c>
      <c r="I10" s="28">
        <f t="shared" si="0"/>
        <v>258654000</v>
      </c>
      <c r="J10" s="29">
        <f t="shared" si="0"/>
        <v>271652850</v>
      </c>
      <c r="K10" s="31">
        <f t="shared" si="0"/>
        <v>285235504</v>
      </c>
    </row>
    <row r="11" spans="1:11" ht="12.75">
      <c r="A11" s="22" t="s">
        <v>23</v>
      </c>
      <c r="B11" s="6">
        <v>0</v>
      </c>
      <c r="C11" s="6">
        <v>76831637</v>
      </c>
      <c r="D11" s="23">
        <v>84401810</v>
      </c>
      <c r="E11" s="24">
        <v>94635619</v>
      </c>
      <c r="F11" s="6">
        <v>87040533</v>
      </c>
      <c r="G11" s="25">
        <v>87040533</v>
      </c>
      <c r="H11" s="26">
        <v>83937513</v>
      </c>
      <c r="I11" s="24">
        <v>99516943</v>
      </c>
      <c r="J11" s="6">
        <v>103241197</v>
      </c>
      <c r="K11" s="25">
        <v>109951881</v>
      </c>
    </row>
    <row r="12" spans="1:11" ht="12.75">
      <c r="A12" s="22" t="s">
        <v>24</v>
      </c>
      <c r="B12" s="6">
        <v>0</v>
      </c>
      <c r="C12" s="6">
        <v>5882648</v>
      </c>
      <c r="D12" s="23">
        <v>6930649</v>
      </c>
      <c r="E12" s="24">
        <v>8833407</v>
      </c>
      <c r="F12" s="6">
        <v>7784971</v>
      </c>
      <c r="G12" s="25">
        <v>7784971</v>
      </c>
      <c r="H12" s="26">
        <v>8039387</v>
      </c>
      <c r="I12" s="24">
        <v>8555276</v>
      </c>
      <c r="J12" s="6">
        <v>9111370</v>
      </c>
      <c r="K12" s="25">
        <v>9703610</v>
      </c>
    </row>
    <row r="13" spans="1:11" ht="12.75">
      <c r="A13" s="22" t="s">
        <v>115</v>
      </c>
      <c r="B13" s="6">
        <v>0</v>
      </c>
      <c r="C13" s="6">
        <v>26036301</v>
      </c>
      <c r="D13" s="23">
        <v>28990455</v>
      </c>
      <c r="E13" s="24">
        <v>16631090</v>
      </c>
      <c r="F13" s="6">
        <v>15731090</v>
      </c>
      <c r="G13" s="25">
        <v>15731090</v>
      </c>
      <c r="H13" s="26">
        <v>0</v>
      </c>
      <c r="I13" s="24">
        <v>15764000</v>
      </c>
      <c r="J13" s="6">
        <v>16552200</v>
      </c>
      <c r="K13" s="25">
        <v>17379811</v>
      </c>
    </row>
    <row r="14" spans="1:11" ht="12.75">
      <c r="A14" s="22" t="s">
        <v>25</v>
      </c>
      <c r="B14" s="6">
        <v>0</v>
      </c>
      <c r="C14" s="6">
        <v>11907013</v>
      </c>
      <c r="D14" s="23">
        <v>991009</v>
      </c>
      <c r="E14" s="24">
        <v>5388830</v>
      </c>
      <c r="F14" s="6">
        <v>16758793</v>
      </c>
      <c r="G14" s="25">
        <v>16758793</v>
      </c>
      <c r="H14" s="26">
        <v>22899148</v>
      </c>
      <c r="I14" s="24">
        <v>335420</v>
      </c>
      <c r="J14" s="6">
        <v>352191</v>
      </c>
      <c r="K14" s="25">
        <v>369801</v>
      </c>
    </row>
    <row r="15" spans="1:11" ht="12.75">
      <c r="A15" s="22" t="s">
        <v>26</v>
      </c>
      <c r="B15" s="6">
        <v>0</v>
      </c>
      <c r="C15" s="6">
        <v>74604446</v>
      </c>
      <c r="D15" s="23">
        <v>84948801</v>
      </c>
      <c r="E15" s="24">
        <v>78784443</v>
      </c>
      <c r="F15" s="6">
        <v>77712290</v>
      </c>
      <c r="G15" s="25">
        <v>77712290</v>
      </c>
      <c r="H15" s="26">
        <v>89104206</v>
      </c>
      <c r="I15" s="24">
        <v>89354500</v>
      </c>
      <c r="J15" s="6">
        <v>93822225</v>
      </c>
      <c r="K15" s="25">
        <v>98513339</v>
      </c>
    </row>
    <row r="16" spans="1:11" ht="12.75">
      <c r="A16" s="22" t="s">
        <v>21</v>
      </c>
      <c r="B16" s="6">
        <v>0</v>
      </c>
      <c r="C16" s="6">
        <v>11452003</v>
      </c>
      <c r="D16" s="23">
        <v>70355</v>
      </c>
      <c r="E16" s="24">
        <v>414683</v>
      </c>
      <c r="F16" s="6">
        <v>335216</v>
      </c>
      <c r="G16" s="25">
        <v>335216</v>
      </c>
      <c r="H16" s="26">
        <v>50300</v>
      </c>
      <c r="I16" s="24">
        <v>7969000</v>
      </c>
      <c r="J16" s="6">
        <v>8367451</v>
      </c>
      <c r="K16" s="25">
        <v>8785823</v>
      </c>
    </row>
    <row r="17" spans="1:11" ht="12.75">
      <c r="A17" s="22" t="s">
        <v>27</v>
      </c>
      <c r="B17" s="6">
        <v>0</v>
      </c>
      <c r="C17" s="6">
        <v>61098768</v>
      </c>
      <c r="D17" s="23">
        <v>77053240</v>
      </c>
      <c r="E17" s="24">
        <v>33603968</v>
      </c>
      <c r="F17" s="6">
        <v>34804037</v>
      </c>
      <c r="G17" s="25">
        <v>34804037</v>
      </c>
      <c r="H17" s="26">
        <v>45803174</v>
      </c>
      <c r="I17" s="24">
        <v>36346500</v>
      </c>
      <c r="J17" s="6">
        <v>38163837</v>
      </c>
      <c r="K17" s="25">
        <v>40072032</v>
      </c>
    </row>
    <row r="18" spans="1:11" ht="12.75">
      <c r="A18" s="33" t="s">
        <v>28</v>
      </c>
      <c r="B18" s="34">
        <f>SUM(B11:B17)</f>
        <v>0</v>
      </c>
      <c r="C18" s="35">
        <f aca="true" t="shared" si="1" ref="C18:K18">SUM(C11:C17)</f>
        <v>267812816</v>
      </c>
      <c r="D18" s="36">
        <f t="shared" si="1"/>
        <v>283386319</v>
      </c>
      <c r="E18" s="34">
        <f t="shared" si="1"/>
        <v>238292040</v>
      </c>
      <c r="F18" s="35">
        <f t="shared" si="1"/>
        <v>240166930</v>
      </c>
      <c r="G18" s="37">
        <f t="shared" si="1"/>
        <v>240166930</v>
      </c>
      <c r="H18" s="38">
        <f t="shared" si="1"/>
        <v>249833728</v>
      </c>
      <c r="I18" s="34">
        <f t="shared" si="1"/>
        <v>257841639</v>
      </c>
      <c r="J18" s="35">
        <f t="shared" si="1"/>
        <v>269610471</v>
      </c>
      <c r="K18" s="37">
        <f t="shared" si="1"/>
        <v>284776297</v>
      </c>
    </row>
    <row r="19" spans="1:11" ht="12.75">
      <c r="A19" s="33" t="s">
        <v>29</v>
      </c>
      <c r="B19" s="39">
        <f>+B10-B18</f>
        <v>0</v>
      </c>
      <c r="C19" s="40">
        <f aca="true" t="shared" si="2" ref="C19:K19">+C10-C18</f>
        <v>-77373148</v>
      </c>
      <c r="D19" s="41">
        <f t="shared" si="2"/>
        <v>-45060543</v>
      </c>
      <c r="E19" s="39">
        <f t="shared" si="2"/>
        <v>667142</v>
      </c>
      <c r="F19" s="40">
        <f t="shared" si="2"/>
        <v>1330778</v>
      </c>
      <c r="G19" s="42">
        <f t="shared" si="2"/>
        <v>1330778</v>
      </c>
      <c r="H19" s="43">
        <f t="shared" si="2"/>
        <v>-28386769</v>
      </c>
      <c r="I19" s="39">
        <f t="shared" si="2"/>
        <v>812361</v>
      </c>
      <c r="J19" s="40">
        <f t="shared" si="2"/>
        <v>2042379</v>
      </c>
      <c r="K19" s="42">
        <f t="shared" si="2"/>
        <v>459207</v>
      </c>
    </row>
    <row r="20" spans="1:11" ht="20.25">
      <c r="A20" s="44" t="s">
        <v>30</v>
      </c>
      <c r="B20" s="45">
        <v>0</v>
      </c>
      <c r="C20" s="46">
        <v>27911207</v>
      </c>
      <c r="D20" s="47">
        <v>29317617</v>
      </c>
      <c r="E20" s="45">
        <v>23801000</v>
      </c>
      <c r="F20" s="46">
        <v>23801000</v>
      </c>
      <c r="G20" s="48">
        <v>23801000</v>
      </c>
      <c r="H20" s="49">
        <v>4689235</v>
      </c>
      <c r="I20" s="45">
        <v>27386000</v>
      </c>
      <c r="J20" s="46">
        <v>28755300</v>
      </c>
      <c r="K20" s="48">
        <v>30193065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0</v>
      </c>
      <c r="C22" s="57">
        <f aca="true" t="shared" si="3" ref="C22:K22">SUM(C19:C21)</f>
        <v>-49461941</v>
      </c>
      <c r="D22" s="58">
        <f t="shared" si="3"/>
        <v>-15742926</v>
      </c>
      <c r="E22" s="56">
        <f t="shared" si="3"/>
        <v>24468142</v>
      </c>
      <c r="F22" s="57">
        <f t="shared" si="3"/>
        <v>25131778</v>
      </c>
      <c r="G22" s="59">
        <f t="shared" si="3"/>
        <v>25131778</v>
      </c>
      <c r="H22" s="60">
        <f t="shared" si="3"/>
        <v>-23697534</v>
      </c>
      <c r="I22" s="56">
        <f t="shared" si="3"/>
        <v>28198361</v>
      </c>
      <c r="J22" s="57">
        <f t="shared" si="3"/>
        <v>30797679</v>
      </c>
      <c r="K22" s="59">
        <f t="shared" si="3"/>
        <v>30652272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0</v>
      </c>
      <c r="C24" s="40">
        <f aca="true" t="shared" si="4" ref="C24:K24">SUM(C22:C23)</f>
        <v>-49461941</v>
      </c>
      <c r="D24" s="41">
        <f t="shared" si="4"/>
        <v>-15742926</v>
      </c>
      <c r="E24" s="39">
        <f t="shared" si="4"/>
        <v>24468142</v>
      </c>
      <c r="F24" s="40">
        <f t="shared" si="4"/>
        <v>25131778</v>
      </c>
      <c r="G24" s="42">
        <f t="shared" si="4"/>
        <v>25131778</v>
      </c>
      <c r="H24" s="43">
        <f t="shared" si="4"/>
        <v>-23697534</v>
      </c>
      <c r="I24" s="39">
        <f t="shared" si="4"/>
        <v>28198361</v>
      </c>
      <c r="J24" s="40">
        <f t="shared" si="4"/>
        <v>30797679</v>
      </c>
      <c r="K24" s="42">
        <f t="shared" si="4"/>
        <v>30652272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0</v>
      </c>
      <c r="C27" s="7">
        <v>29393212</v>
      </c>
      <c r="D27" s="69">
        <v>1</v>
      </c>
      <c r="E27" s="70">
        <v>25601000</v>
      </c>
      <c r="F27" s="7">
        <v>24762501</v>
      </c>
      <c r="G27" s="71">
        <v>24762501</v>
      </c>
      <c r="H27" s="72">
        <v>0</v>
      </c>
      <c r="I27" s="70">
        <v>27386011</v>
      </c>
      <c r="J27" s="7">
        <v>28040000</v>
      </c>
      <c r="K27" s="71">
        <v>28040000</v>
      </c>
    </row>
    <row r="28" spans="1:11" ht="12.75">
      <c r="A28" s="73" t="s">
        <v>34</v>
      </c>
      <c r="B28" s="6">
        <v>0</v>
      </c>
      <c r="C28" s="6">
        <v>28054490</v>
      </c>
      <c r="D28" s="23">
        <v>0</v>
      </c>
      <c r="E28" s="24">
        <v>23801000</v>
      </c>
      <c r="F28" s="6">
        <v>22872500</v>
      </c>
      <c r="G28" s="25">
        <v>22872500</v>
      </c>
      <c r="H28" s="26">
        <v>0</v>
      </c>
      <c r="I28" s="24">
        <v>27386001</v>
      </c>
      <c r="J28" s="6">
        <v>26110000</v>
      </c>
      <c r="K28" s="25">
        <v>26110000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1338722</v>
      </c>
      <c r="D31" s="23">
        <v>0</v>
      </c>
      <c r="E31" s="24">
        <v>1800000</v>
      </c>
      <c r="F31" s="6">
        <v>1800000</v>
      </c>
      <c r="G31" s="25">
        <v>1800000</v>
      </c>
      <c r="H31" s="26">
        <v>0</v>
      </c>
      <c r="I31" s="24">
        <v>10</v>
      </c>
      <c r="J31" s="6">
        <v>1930000</v>
      </c>
      <c r="K31" s="25">
        <v>1930000</v>
      </c>
    </row>
    <row r="32" spans="1:11" ht="12.75">
      <c r="A32" s="33" t="s">
        <v>37</v>
      </c>
      <c r="B32" s="7">
        <f>SUM(B28:B31)</f>
        <v>0</v>
      </c>
      <c r="C32" s="7">
        <f aca="true" t="shared" si="5" ref="C32:K32">SUM(C28:C31)</f>
        <v>29393212</v>
      </c>
      <c r="D32" s="69">
        <f t="shared" si="5"/>
        <v>0</v>
      </c>
      <c r="E32" s="70">
        <f t="shared" si="5"/>
        <v>25601000</v>
      </c>
      <c r="F32" s="7">
        <f t="shared" si="5"/>
        <v>24672500</v>
      </c>
      <c r="G32" s="71">
        <f t="shared" si="5"/>
        <v>24672500</v>
      </c>
      <c r="H32" s="72">
        <f t="shared" si="5"/>
        <v>0</v>
      </c>
      <c r="I32" s="70">
        <f t="shared" si="5"/>
        <v>27386011</v>
      </c>
      <c r="J32" s="7">
        <f t="shared" si="5"/>
        <v>28040000</v>
      </c>
      <c r="K32" s="71">
        <f t="shared" si="5"/>
        <v>28040000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0</v>
      </c>
      <c r="C35" s="6">
        <v>78287000</v>
      </c>
      <c r="D35" s="23">
        <v>79805161</v>
      </c>
      <c r="E35" s="24">
        <v>136871394</v>
      </c>
      <c r="F35" s="6">
        <v>16877709</v>
      </c>
      <c r="G35" s="25">
        <v>16877709</v>
      </c>
      <c r="H35" s="26">
        <v>109222163</v>
      </c>
      <c r="I35" s="24">
        <v>-73721797</v>
      </c>
      <c r="J35" s="6">
        <v>-73756256</v>
      </c>
      <c r="K35" s="25">
        <v>-73882748</v>
      </c>
    </row>
    <row r="36" spans="1:11" ht="12.75">
      <c r="A36" s="22" t="s">
        <v>40</v>
      </c>
      <c r="B36" s="6">
        <v>0</v>
      </c>
      <c r="C36" s="6">
        <v>622769088</v>
      </c>
      <c r="D36" s="23">
        <v>629262032</v>
      </c>
      <c r="E36" s="24">
        <v>631739001</v>
      </c>
      <c r="F36" s="6">
        <v>638768168</v>
      </c>
      <c r="G36" s="25">
        <v>638768168</v>
      </c>
      <c r="H36" s="26">
        <v>665345291</v>
      </c>
      <c r="I36" s="24">
        <v>6727386</v>
      </c>
      <c r="J36" s="6">
        <v>6684878</v>
      </c>
      <c r="K36" s="25">
        <v>6505770</v>
      </c>
    </row>
    <row r="37" spans="1:11" ht="12.75">
      <c r="A37" s="22" t="s">
        <v>41</v>
      </c>
      <c r="B37" s="6">
        <v>0</v>
      </c>
      <c r="C37" s="6">
        <v>288628611</v>
      </c>
      <c r="D37" s="23">
        <v>311384702</v>
      </c>
      <c r="E37" s="24">
        <v>323553418</v>
      </c>
      <c r="F37" s="6">
        <v>226712899</v>
      </c>
      <c r="G37" s="25">
        <v>226712899</v>
      </c>
      <c r="H37" s="26">
        <v>308032654</v>
      </c>
      <c r="I37" s="24">
        <v>-93449761</v>
      </c>
      <c r="J37" s="6">
        <v>-99282818</v>
      </c>
      <c r="K37" s="25">
        <v>-99282818</v>
      </c>
    </row>
    <row r="38" spans="1:11" ht="12.75">
      <c r="A38" s="22" t="s">
        <v>42</v>
      </c>
      <c r="B38" s="6">
        <v>0</v>
      </c>
      <c r="C38" s="6">
        <v>54613089</v>
      </c>
      <c r="D38" s="23">
        <v>55611023</v>
      </c>
      <c r="E38" s="24">
        <v>55002055</v>
      </c>
      <c r="F38" s="6">
        <v>61729729</v>
      </c>
      <c r="G38" s="25">
        <v>61729729</v>
      </c>
      <c r="H38" s="26">
        <v>61194701</v>
      </c>
      <c r="I38" s="24">
        <v>4220439</v>
      </c>
      <c r="J38" s="6">
        <v>4469345</v>
      </c>
      <c r="K38" s="25">
        <v>4470946</v>
      </c>
    </row>
    <row r="39" spans="1:11" ht="12.75">
      <c r="A39" s="22" t="s">
        <v>43</v>
      </c>
      <c r="B39" s="6">
        <v>0</v>
      </c>
      <c r="C39" s="6">
        <v>357814388</v>
      </c>
      <c r="D39" s="23">
        <v>357814394</v>
      </c>
      <c r="E39" s="24">
        <v>365586782</v>
      </c>
      <c r="F39" s="6">
        <v>342071431</v>
      </c>
      <c r="G39" s="25">
        <v>342071431</v>
      </c>
      <c r="H39" s="26">
        <v>429037633</v>
      </c>
      <c r="I39" s="24">
        <v>-5963450</v>
      </c>
      <c r="J39" s="6">
        <v>-3055584</v>
      </c>
      <c r="K39" s="25">
        <v>-3217378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0</v>
      </c>
      <c r="C42" s="6">
        <v>49109519</v>
      </c>
      <c r="D42" s="23">
        <v>-232868680</v>
      </c>
      <c r="E42" s="24">
        <v>-218711287</v>
      </c>
      <c r="F42" s="6">
        <v>-221556993</v>
      </c>
      <c r="G42" s="25">
        <v>-221556993</v>
      </c>
      <c r="H42" s="26">
        <v>-249510152</v>
      </c>
      <c r="I42" s="24">
        <v>-232844403</v>
      </c>
      <c r="J42" s="6">
        <v>-243363373</v>
      </c>
      <c r="K42" s="25">
        <v>-257216843</v>
      </c>
    </row>
    <row r="43" spans="1:11" ht="12.75">
      <c r="A43" s="22" t="s">
        <v>46</v>
      </c>
      <c r="B43" s="6">
        <v>0</v>
      </c>
      <c r="C43" s="6">
        <v>-29484744</v>
      </c>
      <c r="D43" s="23">
        <v>-894112</v>
      </c>
      <c r="E43" s="24">
        <v>-474726</v>
      </c>
      <c r="F43" s="6">
        <v>0</v>
      </c>
      <c r="G43" s="25">
        <v>0</v>
      </c>
      <c r="H43" s="26">
        <v>-229410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0</v>
      </c>
      <c r="C44" s="6">
        <v>-1127778</v>
      </c>
      <c r="D44" s="23">
        <v>-528370</v>
      </c>
      <c r="E44" s="24">
        <v>-1255052</v>
      </c>
      <c r="F44" s="6">
        <v>-475966</v>
      </c>
      <c r="G44" s="25">
        <v>-475966</v>
      </c>
      <c r="H44" s="26">
        <v>-145210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0</v>
      </c>
      <c r="C45" s="7">
        <v>21658068</v>
      </c>
      <c r="D45" s="69">
        <v>-228559503</v>
      </c>
      <c r="E45" s="70">
        <v>-198782977</v>
      </c>
      <c r="F45" s="7">
        <v>-216757749</v>
      </c>
      <c r="G45" s="71">
        <v>-216757749</v>
      </c>
      <c r="H45" s="72">
        <v>-236291411</v>
      </c>
      <c r="I45" s="70">
        <v>-232844403</v>
      </c>
      <c r="J45" s="7">
        <v>-243363373</v>
      </c>
      <c r="K45" s="71">
        <v>-257216843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0</v>
      </c>
      <c r="C48" s="6">
        <v>23026915</v>
      </c>
      <c r="D48" s="23">
        <v>6644034</v>
      </c>
      <c r="E48" s="24">
        <v>60202443</v>
      </c>
      <c r="F48" s="6">
        <v>52941868</v>
      </c>
      <c r="G48" s="25">
        <v>52941868</v>
      </c>
      <c r="H48" s="26">
        <v>12823217</v>
      </c>
      <c r="I48" s="24">
        <v>50985101</v>
      </c>
      <c r="J48" s="6">
        <v>58335950</v>
      </c>
      <c r="K48" s="25">
        <v>58184995</v>
      </c>
    </row>
    <row r="49" spans="1:11" ht="12.75">
      <c r="A49" s="22" t="s">
        <v>51</v>
      </c>
      <c r="B49" s="6">
        <f>+B75</f>
        <v>0</v>
      </c>
      <c r="C49" s="6">
        <f aca="true" t="shared" si="6" ref="C49:K49">+C75</f>
        <v>222908688.8806706</v>
      </c>
      <c r="D49" s="23">
        <f t="shared" si="6"/>
        <v>305617048</v>
      </c>
      <c r="E49" s="24">
        <f t="shared" si="6"/>
        <v>319287108</v>
      </c>
      <c r="F49" s="6">
        <f t="shared" si="6"/>
        <v>223423206</v>
      </c>
      <c r="G49" s="25">
        <f t="shared" si="6"/>
        <v>223423206</v>
      </c>
      <c r="H49" s="26">
        <f t="shared" si="6"/>
        <v>304472750</v>
      </c>
      <c r="I49" s="24">
        <f t="shared" si="6"/>
        <v>-93137615</v>
      </c>
      <c r="J49" s="6">
        <f t="shared" si="6"/>
        <v>-98951309</v>
      </c>
      <c r="K49" s="25">
        <f t="shared" si="6"/>
        <v>-98951309</v>
      </c>
    </row>
    <row r="50" spans="1:11" ht="12.75">
      <c r="A50" s="33" t="s">
        <v>52</v>
      </c>
      <c r="B50" s="7">
        <f>+B48-B49</f>
        <v>0</v>
      </c>
      <c r="C50" s="7">
        <f aca="true" t="shared" si="7" ref="C50:K50">+C48-C49</f>
        <v>-199881773.8806706</v>
      </c>
      <c r="D50" s="69">
        <f t="shared" si="7"/>
        <v>-298973014</v>
      </c>
      <c r="E50" s="70">
        <f t="shared" si="7"/>
        <v>-259084665</v>
      </c>
      <c r="F50" s="7">
        <f t="shared" si="7"/>
        <v>-170481338</v>
      </c>
      <c r="G50" s="71">
        <f t="shared" si="7"/>
        <v>-170481338</v>
      </c>
      <c r="H50" s="72">
        <f t="shared" si="7"/>
        <v>-291649533</v>
      </c>
      <c r="I50" s="70">
        <f t="shared" si="7"/>
        <v>144122716</v>
      </c>
      <c r="J50" s="7">
        <f t="shared" si="7"/>
        <v>157287259</v>
      </c>
      <c r="K50" s="71">
        <f t="shared" si="7"/>
        <v>157136304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0</v>
      </c>
      <c r="C53" s="6">
        <v>621400250</v>
      </c>
      <c r="D53" s="23">
        <v>628367920</v>
      </c>
      <c r="E53" s="24">
        <v>630370161</v>
      </c>
      <c r="F53" s="6">
        <v>637399329</v>
      </c>
      <c r="G53" s="25">
        <v>637399329</v>
      </c>
      <c r="H53" s="26">
        <v>663747043</v>
      </c>
      <c r="I53" s="24">
        <v>6727386</v>
      </c>
      <c r="J53" s="6">
        <v>6684878</v>
      </c>
      <c r="K53" s="25">
        <v>6505770</v>
      </c>
    </row>
    <row r="54" spans="1:11" ht="12.75">
      <c r="A54" s="22" t="s">
        <v>55</v>
      </c>
      <c r="B54" s="6">
        <v>0</v>
      </c>
      <c r="C54" s="6">
        <v>26036301</v>
      </c>
      <c r="D54" s="23">
        <v>0</v>
      </c>
      <c r="E54" s="24">
        <v>16631090</v>
      </c>
      <c r="F54" s="6">
        <v>15731090</v>
      </c>
      <c r="G54" s="25">
        <v>15731090</v>
      </c>
      <c r="H54" s="26">
        <v>0</v>
      </c>
      <c r="I54" s="24">
        <v>15764000</v>
      </c>
      <c r="J54" s="6">
        <v>16552200</v>
      </c>
      <c r="K54" s="25">
        <v>17379811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0</v>
      </c>
      <c r="C56" s="6">
        <v>4010664</v>
      </c>
      <c r="D56" s="23">
        <v>3665933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9823064</v>
      </c>
      <c r="D60" s="23">
        <v>12271858</v>
      </c>
      <c r="E60" s="24">
        <v>15321138</v>
      </c>
      <c r="F60" s="6">
        <v>15321138</v>
      </c>
      <c r="G60" s="25">
        <v>15321138</v>
      </c>
      <c r="H60" s="26">
        <v>15321138</v>
      </c>
      <c r="I60" s="24">
        <v>11074000</v>
      </c>
      <c r="J60" s="6">
        <v>11627700</v>
      </c>
      <c r="K60" s="25">
        <v>9702000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</v>
      </c>
      <c r="C70" s="5">
        <f aca="true" t="shared" si="8" ref="C70:K70">IF(ISERROR(C71/C72),0,(C71/C72))</f>
        <v>0.8325904071052016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120</v>
      </c>
      <c r="B71" s="2">
        <f>+B83</f>
        <v>0</v>
      </c>
      <c r="C71" s="2">
        <f aca="true" t="shared" si="9" ref="C71:K71">+C83</f>
        <v>100368299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121</v>
      </c>
      <c r="B72" s="2">
        <f>+B77</f>
        <v>0</v>
      </c>
      <c r="C72" s="2">
        <f aca="true" t="shared" si="10" ref="C72:K72">+C77</f>
        <v>120549430</v>
      </c>
      <c r="D72" s="2">
        <f t="shared" si="10"/>
        <v>156126118</v>
      </c>
      <c r="E72" s="2">
        <f t="shared" si="10"/>
        <v>166317667</v>
      </c>
      <c r="F72" s="2">
        <f t="shared" si="10"/>
        <v>170734343</v>
      </c>
      <c r="G72" s="2">
        <f t="shared" si="10"/>
        <v>170734343</v>
      </c>
      <c r="H72" s="2">
        <f t="shared" si="10"/>
        <v>151490343</v>
      </c>
      <c r="I72" s="2">
        <f t="shared" si="10"/>
        <v>186155000</v>
      </c>
      <c r="J72" s="2">
        <f t="shared" si="10"/>
        <v>195462750</v>
      </c>
      <c r="K72" s="2">
        <f t="shared" si="10"/>
        <v>205235897</v>
      </c>
    </row>
    <row r="73" spans="1:11" ht="12.75" hidden="1">
      <c r="A73" s="2" t="s">
        <v>122</v>
      </c>
      <c r="B73" s="2">
        <f>+B74</f>
        <v>52072054.5</v>
      </c>
      <c r="C73" s="2">
        <f aca="true" t="shared" si="11" ref="C73:K73">+(C78+C80+C81+C82)-(B78+B80+B81+B82)</f>
        <v>56312519</v>
      </c>
      <c r="D73" s="2">
        <f t="shared" si="11"/>
        <v>17426316</v>
      </c>
      <c r="E73" s="2">
        <f t="shared" si="11"/>
        <v>3982900</v>
      </c>
      <c r="F73" s="2">
        <f>+(F78+F80+F81+F82)-(D78+D80+D81+D82)</f>
        <v>-108750210</v>
      </c>
      <c r="G73" s="2">
        <f>+(G78+G80+G81+G82)-(D78+D80+D81+D82)</f>
        <v>-108750210</v>
      </c>
      <c r="H73" s="2">
        <f>+(H78+H80+H81+H82)-(D78+D80+D81+D82)</f>
        <v>23870903</v>
      </c>
      <c r="I73" s="2">
        <f>+(I78+I80+I81+I82)-(E78+E80+E81+E82)</f>
        <v>-202199966</v>
      </c>
      <c r="J73" s="2">
        <f t="shared" si="11"/>
        <v>-7386963</v>
      </c>
      <c r="K73" s="2">
        <f t="shared" si="11"/>
        <v>24463</v>
      </c>
    </row>
    <row r="74" spans="1:11" ht="12.75" hidden="1">
      <c r="A74" s="2" t="s">
        <v>123</v>
      </c>
      <c r="B74" s="2">
        <f>+TREND(C74:E74)</f>
        <v>52072054.5</v>
      </c>
      <c r="C74" s="2">
        <f>+C73</f>
        <v>56312519</v>
      </c>
      <c r="D74" s="2">
        <f aca="true" t="shared" si="12" ref="D74:K74">+D73</f>
        <v>17426316</v>
      </c>
      <c r="E74" s="2">
        <f t="shared" si="12"/>
        <v>3982900</v>
      </c>
      <c r="F74" s="2">
        <f t="shared" si="12"/>
        <v>-108750210</v>
      </c>
      <c r="G74" s="2">
        <f t="shared" si="12"/>
        <v>-108750210</v>
      </c>
      <c r="H74" s="2">
        <f t="shared" si="12"/>
        <v>23870903</v>
      </c>
      <c r="I74" s="2">
        <f t="shared" si="12"/>
        <v>-202199966</v>
      </c>
      <c r="J74" s="2">
        <f t="shared" si="12"/>
        <v>-7386963</v>
      </c>
      <c r="K74" s="2">
        <f t="shared" si="12"/>
        <v>24463</v>
      </c>
    </row>
    <row r="75" spans="1:11" ht="12.75" hidden="1">
      <c r="A75" s="2" t="s">
        <v>124</v>
      </c>
      <c r="B75" s="2">
        <f>+B84-(((B80+B81+B78)*B70)-B79)</f>
        <v>0</v>
      </c>
      <c r="C75" s="2">
        <f aca="true" t="shared" si="13" ref="C75:K75">+C84-(((C80+C81+C78)*C70)-C79)</f>
        <v>222908688.8806706</v>
      </c>
      <c r="D75" s="2">
        <f t="shared" si="13"/>
        <v>305617048</v>
      </c>
      <c r="E75" s="2">
        <f t="shared" si="13"/>
        <v>319287108</v>
      </c>
      <c r="F75" s="2">
        <f t="shared" si="13"/>
        <v>223423206</v>
      </c>
      <c r="G75" s="2">
        <f t="shared" si="13"/>
        <v>223423206</v>
      </c>
      <c r="H75" s="2">
        <f t="shared" si="13"/>
        <v>304472750</v>
      </c>
      <c r="I75" s="2">
        <f t="shared" si="13"/>
        <v>-93137615</v>
      </c>
      <c r="J75" s="2">
        <f t="shared" si="13"/>
        <v>-98951309</v>
      </c>
      <c r="K75" s="2">
        <f t="shared" si="13"/>
        <v>-98951309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0</v>
      </c>
      <c r="C77" s="3">
        <v>120549430</v>
      </c>
      <c r="D77" s="3">
        <v>156126118</v>
      </c>
      <c r="E77" s="3">
        <v>166317667</v>
      </c>
      <c r="F77" s="3">
        <v>170734343</v>
      </c>
      <c r="G77" s="3">
        <v>170734343</v>
      </c>
      <c r="H77" s="3">
        <v>151490343</v>
      </c>
      <c r="I77" s="3">
        <v>186155000</v>
      </c>
      <c r="J77" s="3">
        <v>195462750</v>
      </c>
      <c r="K77" s="3">
        <v>205235897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0</v>
      </c>
      <c r="C79" s="3">
        <v>269793952</v>
      </c>
      <c r="D79" s="3">
        <v>305617048</v>
      </c>
      <c r="E79" s="3">
        <v>319287108</v>
      </c>
      <c r="F79" s="3">
        <v>223423206</v>
      </c>
      <c r="G79" s="3">
        <v>223423206</v>
      </c>
      <c r="H79" s="3">
        <v>304472750</v>
      </c>
      <c r="I79" s="3">
        <v>-93137615</v>
      </c>
      <c r="J79" s="3">
        <v>-98951309</v>
      </c>
      <c r="K79" s="3">
        <v>-98951309</v>
      </c>
    </row>
    <row r="80" spans="1:11" ht="13.5" hidden="1">
      <c r="A80" s="1" t="s">
        <v>69</v>
      </c>
      <c r="B80" s="3">
        <v>0</v>
      </c>
      <c r="C80" s="3">
        <v>12496886</v>
      </c>
      <c r="D80" s="3">
        <v>6672256</v>
      </c>
      <c r="E80" s="3">
        <v>1622626</v>
      </c>
      <c r="F80" s="3">
        <v>6241885</v>
      </c>
      <c r="G80" s="3">
        <v>6241885</v>
      </c>
      <c r="H80" s="3">
        <v>38694441</v>
      </c>
      <c r="I80" s="3">
        <v>-23314192</v>
      </c>
      <c r="J80" s="3">
        <v>-24269799</v>
      </c>
      <c r="K80" s="3">
        <v>-24269799</v>
      </c>
    </row>
    <row r="81" spans="1:11" ht="13.5" hidden="1">
      <c r="A81" s="1" t="s">
        <v>70</v>
      </c>
      <c r="B81" s="3">
        <v>0</v>
      </c>
      <c r="C81" s="3">
        <v>43815633</v>
      </c>
      <c r="D81" s="3">
        <v>67066579</v>
      </c>
      <c r="E81" s="3">
        <v>76099109</v>
      </c>
      <c r="F81" s="3">
        <v>-41253260</v>
      </c>
      <c r="G81" s="3">
        <v>-41253260</v>
      </c>
      <c r="H81" s="3">
        <v>58915297</v>
      </c>
      <c r="I81" s="3">
        <v>-101164039</v>
      </c>
      <c r="J81" s="3">
        <v>-107595395</v>
      </c>
      <c r="K81" s="3">
        <v>-107570932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0</v>
      </c>
      <c r="C83" s="3">
        <v>100368299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102810763</v>
      </c>
      <c r="C6" s="6">
        <v>91671035</v>
      </c>
      <c r="D6" s="23">
        <v>77137650</v>
      </c>
      <c r="E6" s="24">
        <v>159854420</v>
      </c>
      <c r="F6" s="6">
        <v>159854420</v>
      </c>
      <c r="G6" s="25">
        <v>159854420</v>
      </c>
      <c r="H6" s="26">
        <v>124556912</v>
      </c>
      <c r="I6" s="24">
        <v>167059238</v>
      </c>
      <c r="J6" s="6">
        <v>157259370</v>
      </c>
      <c r="K6" s="25">
        <v>164361314</v>
      </c>
    </row>
    <row r="7" spans="1:11" ht="12.75">
      <c r="A7" s="22" t="s">
        <v>20</v>
      </c>
      <c r="B7" s="6">
        <v>4378388</v>
      </c>
      <c r="C7" s="6">
        <v>3309457</v>
      </c>
      <c r="D7" s="23">
        <v>4620845</v>
      </c>
      <c r="E7" s="24">
        <v>4030000</v>
      </c>
      <c r="F7" s="6">
        <v>4030000</v>
      </c>
      <c r="G7" s="25">
        <v>4030000</v>
      </c>
      <c r="H7" s="26">
        <v>3255361</v>
      </c>
      <c r="I7" s="24">
        <v>6720437</v>
      </c>
      <c r="J7" s="6">
        <v>7077667</v>
      </c>
      <c r="K7" s="25">
        <v>5044277</v>
      </c>
    </row>
    <row r="8" spans="1:11" ht="12.75">
      <c r="A8" s="22" t="s">
        <v>21</v>
      </c>
      <c r="B8" s="6">
        <v>322711105</v>
      </c>
      <c r="C8" s="6">
        <v>314816628</v>
      </c>
      <c r="D8" s="23">
        <v>264390402</v>
      </c>
      <c r="E8" s="24">
        <v>331712922</v>
      </c>
      <c r="F8" s="6">
        <v>347957584</v>
      </c>
      <c r="G8" s="25">
        <v>347957584</v>
      </c>
      <c r="H8" s="26">
        <v>361343711</v>
      </c>
      <c r="I8" s="24">
        <v>450218700</v>
      </c>
      <c r="J8" s="6">
        <v>356173000</v>
      </c>
      <c r="K8" s="25">
        <v>353993000</v>
      </c>
    </row>
    <row r="9" spans="1:11" ht="12.75">
      <c r="A9" s="22" t="s">
        <v>22</v>
      </c>
      <c r="B9" s="6">
        <v>18243417</v>
      </c>
      <c r="C9" s="6">
        <v>41755312</v>
      </c>
      <c r="D9" s="23">
        <v>29849015</v>
      </c>
      <c r="E9" s="24">
        <v>61232605</v>
      </c>
      <c r="F9" s="6">
        <v>59455161</v>
      </c>
      <c r="G9" s="25">
        <v>59455161</v>
      </c>
      <c r="H9" s="26">
        <v>57062499</v>
      </c>
      <c r="I9" s="24">
        <v>38285397</v>
      </c>
      <c r="J9" s="6">
        <v>33175516</v>
      </c>
      <c r="K9" s="25">
        <v>34982476</v>
      </c>
    </row>
    <row r="10" spans="1:11" ht="20.25">
      <c r="A10" s="27" t="s">
        <v>114</v>
      </c>
      <c r="B10" s="28">
        <f>SUM(B5:B9)</f>
        <v>448143673</v>
      </c>
      <c r="C10" s="29">
        <f aca="true" t="shared" si="0" ref="C10:K10">SUM(C5:C9)</f>
        <v>451552432</v>
      </c>
      <c r="D10" s="30">
        <f t="shared" si="0"/>
        <v>375997912</v>
      </c>
      <c r="E10" s="28">
        <f t="shared" si="0"/>
        <v>556829947</v>
      </c>
      <c r="F10" s="29">
        <f t="shared" si="0"/>
        <v>571297165</v>
      </c>
      <c r="G10" s="31">
        <f t="shared" si="0"/>
        <v>571297165</v>
      </c>
      <c r="H10" s="32">
        <f t="shared" si="0"/>
        <v>546218483</v>
      </c>
      <c r="I10" s="28">
        <f t="shared" si="0"/>
        <v>662283772</v>
      </c>
      <c r="J10" s="29">
        <f t="shared" si="0"/>
        <v>553685553</v>
      </c>
      <c r="K10" s="31">
        <f t="shared" si="0"/>
        <v>558381067</v>
      </c>
    </row>
    <row r="11" spans="1:11" ht="12.75">
      <c r="A11" s="22" t="s">
        <v>23</v>
      </c>
      <c r="B11" s="6">
        <v>163740422</v>
      </c>
      <c r="C11" s="6">
        <v>186858916</v>
      </c>
      <c r="D11" s="23">
        <v>216702274</v>
      </c>
      <c r="E11" s="24">
        <v>202556723</v>
      </c>
      <c r="F11" s="6">
        <v>203905424</v>
      </c>
      <c r="G11" s="25">
        <v>203905424</v>
      </c>
      <c r="H11" s="26">
        <v>220420190</v>
      </c>
      <c r="I11" s="24">
        <v>226045917</v>
      </c>
      <c r="J11" s="6">
        <v>218705577</v>
      </c>
      <c r="K11" s="25">
        <v>230532719</v>
      </c>
    </row>
    <row r="12" spans="1:11" ht="12.75">
      <c r="A12" s="22" t="s">
        <v>24</v>
      </c>
      <c r="B12" s="6">
        <v>5309512</v>
      </c>
      <c r="C12" s="6">
        <v>5201912</v>
      </c>
      <c r="D12" s="23">
        <v>6202596</v>
      </c>
      <c r="E12" s="24">
        <v>6256313</v>
      </c>
      <c r="F12" s="6">
        <v>6376313</v>
      </c>
      <c r="G12" s="25">
        <v>6376313</v>
      </c>
      <c r="H12" s="26">
        <v>5979722</v>
      </c>
      <c r="I12" s="24">
        <v>6062281</v>
      </c>
      <c r="J12" s="6">
        <v>6252124</v>
      </c>
      <c r="K12" s="25">
        <v>6589737</v>
      </c>
    </row>
    <row r="13" spans="1:11" ht="12.75">
      <c r="A13" s="22" t="s">
        <v>115</v>
      </c>
      <c r="B13" s="6">
        <v>46199298</v>
      </c>
      <c r="C13" s="6">
        <v>48181628</v>
      </c>
      <c r="D13" s="23">
        <v>49158583</v>
      </c>
      <c r="E13" s="24">
        <v>49456515</v>
      </c>
      <c r="F13" s="6">
        <v>49456515</v>
      </c>
      <c r="G13" s="25">
        <v>49456515</v>
      </c>
      <c r="H13" s="26">
        <v>49979740</v>
      </c>
      <c r="I13" s="24">
        <v>49956515</v>
      </c>
      <c r="J13" s="6">
        <v>50456515</v>
      </c>
      <c r="K13" s="25">
        <v>50956515</v>
      </c>
    </row>
    <row r="14" spans="1:11" ht="12.75">
      <c r="A14" s="22" t="s">
        <v>25</v>
      </c>
      <c r="B14" s="6">
        <v>5735402</v>
      </c>
      <c r="C14" s="6">
        <v>5916126</v>
      </c>
      <c r="D14" s="23">
        <v>836491</v>
      </c>
      <c r="E14" s="24">
        <v>3378000</v>
      </c>
      <c r="F14" s="6">
        <v>3448002</v>
      </c>
      <c r="G14" s="25">
        <v>3448002</v>
      </c>
      <c r="H14" s="26">
        <v>824749</v>
      </c>
      <c r="I14" s="24">
        <v>7561437</v>
      </c>
      <c r="J14" s="6">
        <v>7912667</v>
      </c>
      <c r="K14" s="25">
        <v>5867279</v>
      </c>
    </row>
    <row r="15" spans="1:11" ht="12.75">
      <c r="A15" s="22" t="s">
        <v>26</v>
      </c>
      <c r="B15" s="6">
        <v>988976</v>
      </c>
      <c r="C15" s="6">
        <v>4163900</v>
      </c>
      <c r="D15" s="23">
        <v>20278906</v>
      </c>
      <c r="E15" s="24">
        <v>41167598</v>
      </c>
      <c r="F15" s="6">
        <v>33072350</v>
      </c>
      <c r="G15" s="25">
        <v>33072350</v>
      </c>
      <c r="H15" s="26">
        <v>22804386</v>
      </c>
      <c r="I15" s="24">
        <v>22363675</v>
      </c>
      <c r="J15" s="6">
        <v>21210726</v>
      </c>
      <c r="K15" s="25">
        <v>20711894</v>
      </c>
    </row>
    <row r="16" spans="1:11" ht="12.75">
      <c r="A16" s="22" t="s">
        <v>21</v>
      </c>
      <c r="B16" s="6">
        <v>4999777</v>
      </c>
      <c r="C16" s="6">
        <v>7879344</v>
      </c>
      <c r="D16" s="23">
        <v>1001100</v>
      </c>
      <c r="E16" s="24">
        <v>9305000</v>
      </c>
      <c r="F16" s="6">
        <v>9355000</v>
      </c>
      <c r="G16" s="25">
        <v>9355000</v>
      </c>
      <c r="H16" s="26">
        <v>8904478</v>
      </c>
      <c r="I16" s="24">
        <v>11715000</v>
      </c>
      <c r="J16" s="6">
        <v>11765000</v>
      </c>
      <c r="K16" s="25">
        <v>11765000</v>
      </c>
    </row>
    <row r="17" spans="1:11" ht="12.75">
      <c r="A17" s="22" t="s">
        <v>27</v>
      </c>
      <c r="B17" s="6">
        <v>244899031</v>
      </c>
      <c r="C17" s="6">
        <v>243969452</v>
      </c>
      <c r="D17" s="23">
        <v>269611149</v>
      </c>
      <c r="E17" s="24">
        <v>256704340</v>
      </c>
      <c r="F17" s="6">
        <v>294537536</v>
      </c>
      <c r="G17" s="25">
        <v>294537536</v>
      </c>
      <c r="H17" s="26">
        <v>277381068</v>
      </c>
      <c r="I17" s="24">
        <v>285118944</v>
      </c>
      <c r="J17" s="6">
        <v>189986513</v>
      </c>
      <c r="K17" s="25">
        <v>162701867</v>
      </c>
    </row>
    <row r="18" spans="1:11" ht="12.75">
      <c r="A18" s="33" t="s">
        <v>28</v>
      </c>
      <c r="B18" s="34">
        <f>SUM(B11:B17)</f>
        <v>471872418</v>
      </c>
      <c r="C18" s="35">
        <f aca="true" t="shared" si="1" ref="C18:K18">SUM(C11:C17)</f>
        <v>502171278</v>
      </c>
      <c r="D18" s="36">
        <f t="shared" si="1"/>
        <v>563791099</v>
      </c>
      <c r="E18" s="34">
        <f t="shared" si="1"/>
        <v>568824489</v>
      </c>
      <c r="F18" s="35">
        <f t="shared" si="1"/>
        <v>600151140</v>
      </c>
      <c r="G18" s="37">
        <f t="shared" si="1"/>
        <v>600151140</v>
      </c>
      <c r="H18" s="38">
        <f t="shared" si="1"/>
        <v>586294333</v>
      </c>
      <c r="I18" s="34">
        <f t="shared" si="1"/>
        <v>608823769</v>
      </c>
      <c r="J18" s="35">
        <f t="shared" si="1"/>
        <v>506289122</v>
      </c>
      <c r="K18" s="37">
        <f t="shared" si="1"/>
        <v>489125011</v>
      </c>
    </row>
    <row r="19" spans="1:11" ht="12.75">
      <c r="A19" s="33" t="s">
        <v>29</v>
      </c>
      <c r="B19" s="39">
        <f>+B10-B18</f>
        <v>-23728745</v>
      </c>
      <c r="C19" s="40">
        <f aca="true" t="shared" si="2" ref="C19:K19">+C10-C18</f>
        <v>-50618846</v>
      </c>
      <c r="D19" s="41">
        <f t="shared" si="2"/>
        <v>-187793187</v>
      </c>
      <c r="E19" s="39">
        <f t="shared" si="2"/>
        <v>-11994542</v>
      </c>
      <c r="F19" s="40">
        <f t="shared" si="2"/>
        <v>-28853975</v>
      </c>
      <c r="G19" s="42">
        <f t="shared" si="2"/>
        <v>-28853975</v>
      </c>
      <c r="H19" s="43">
        <f t="shared" si="2"/>
        <v>-40075850</v>
      </c>
      <c r="I19" s="39">
        <f t="shared" si="2"/>
        <v>53460003</v>
      </c>
      <c r="J19" s="40">
        <f t="shared" si="2"/>
        <v>47396431</v>
      </c>
      <c r="K19" s="42">
        <f t="shared" si="2"/>
        <v>69256056</v>
      </c>
    </row>
    <row r="20" spans="1:11" ht="20.25">
      <c r="A20" s="44" t="s">
        <v>30</v>
      </c>
      <c r="B20" s="45">
        <v>203356888</v>
      </c>
      <c r="C20" s="46">
        <v>250801995</v>
      </c>
      <c r="D20" s="47">
        <v>268032044</v>
      </c>
      <c r="E20" s="45">
        <v>211685000</v>
      </c>
      <c r="F20" s="46">
        <v>174458000</v>
      </c>
      <c r="G20" s="48">
        <v>174458000</v>
      </c>
      <c r="H20" s="49">
        <v>147092466</v>
      </c>
      <c r="I20" s="45">
        <v>165024600</v>
      </c>
      <c r="J20" s="46">
        <v>236620000</v>
      </c>
      <c r="K20" s="48">
        <v>401241000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179628143</v>
      </c>
      <c r="C22" s="57">
        <f aca="true" t="shared" si="3" ref="C22:K22">SUM(C19:C21)</f>
        <v>200183149</v>
      </c>
      <c r="D22" s="58">
        <f t="shared" si="3"/>
        <v>80238857</v>
      </c>
      <c r="E22" s="56">
        <f t="shared" si="3"/>
        <v>199690458</v>
      </c>
      <c r="F22" s="57">
        <f t="shared" si="3"/>
        <v>145604025</v>
      </c>
      <c r="G22" s="59">
        <f t="shared" si="3"/>
        <v>145604025</v>
      </c>
      <c r="H22" s="60">
        <f t="shared" si="3"/>
        <v>107016616</v>
      </c>
      <c r="I22" s="56">
        <f t="shared" si="3"/>
        <v>218484603</v>
      </c>
      <c r="J22" s="57">
        <f t="shared" si="3"/>
        <v>284016431</v>
      </c>
      <c r="K22" s="59">
        <f t="shared" si="3"/>
        <v>470497056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179628143</v>
      </c>
      <c r="C24" s="40">
        <f aca="true" t="shared" si="4" ref="C24:K24">SUM(C22:C23)</f>
        <v>200183149</v>
      </c>
      <c r="D24" s="41">
        <f t="shared" si="4"/>
        <v>80238857</v>
      </c>
      <c r="E24" s="39">
        <f t="shared" si="4"/>
        <v>199690458</v>
      </c>
      <c r="F24" s="40">
        <f t="shared" si="4"/>
        <v>145604025</v>
      </c>
      <c r="G24" s="42">
        <f t="shared" si="4"/>
        <v>145604025</v>
      </c>
      <c r="H24" s="43">
        <f t="shared" si="4"/>
        <v>107016616</v>
      </c>
      <c r="I24" s="39">
        <f t="shared" si="4"/>
        <v>218484603</v>
      </c>
      <c r="J24" s="40">
        <f t="shared" si="4"/>
        <v>284016431</v>
      </c>
      <c r="K24" s="42">
        <f t="shared" si="4"/>
        <v>470497056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179638119</v>
      </c>
      <c r="C27" s="7">
        <v>230856982</v>
      </c>
      <c r="D27" s="69">
        <v>55373432</v>
      </c>
      <c r="E27" s="70">
        <v>225522134</v>
      </c>
      <c r="F27" s="7">
        <v>194838416</v>
      </c>
      <c r="G27" s="71">
        <v>194838416</v>
      </c>
      <c r="H27" s="72">
        <v>128777946</v>
      </c>
      <c r="I27" s="70">
        <v>241934000</v>
      </c>
      <c r="J27" s="7">
        <v>309120000</v>
      </c>
      <c r="K27" s="71">
        <v>256241000</v>
      </c>
    </row>
    <row r="28" spans="1:11" ht="12.75">
      <c r="A28" s="73" t="s">
        <v>34</v>
      </c>
      <c r="B28" s="6">
        <v>179407400</v>
      </c>
      <c r="C28" s="6">
        <v>230856982</v>
      </c>
      <c r="D28" s="23">
        <v>45432321</v>
      </c>
      <c r="E28" s="24">
        <v>209500000</v>
      </c>
      <c r="F28" s="6">
        <v>172273000</v>
      </c>
      <c r="G28" s="25">
        <v>172273000</v>
      </c>
      <c r="H28" s="26">
        <v>126851319</v>
      </c>
      <c r="I28" s="24">
        <v>165024000</v>
      </c>
      <c r="J28" s="6">
        <v>236620000</v>
      </c>
      <c r="K28" s="25">
        <v>256241000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72500000</v>
      </c>
      <c r="J30" s="6">
        <v>72500000</v>
      </c>
      <c r="K30" s="25">
        <v>0</v>
      </c>
    </row>
    <row r="31" spans="1:11" ht="12.75">
      <c r="A31" s="22" t="s">
        <v>36</v>
      </c>
      <c r="B31" s="6">
        <v>230719</v>
      </c>
      <c r="C31" s="6">
        <v>0</v>
      </c>
      <c r="D31" s="23">
        <v>0</v>
      </c>
      <c r="E31" s="24">
        <v>0</v>
      </c>
      <c r="F31" s="6">
        <v>10450000</v>
      </c>
      <c r="G31" s="25">
        <v>10450000</v>
      </c>
      <c r="H31" s="26">
        <v>1304383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179638119</v>
      </c>
      <c r="C32" s="7">
        <f aca="true" t="shared" si="5" ref="C32:K32">SUM(C28:C31)</f>
        <v>230856982</v>
      </c>
      <c r="D32" s="69">
        <f t="shared" si="5"/>
        <v>45432321</v>
      </c>
      <c r="E32" s="70">
        <f t="shared" si="5"/>
        <v>209500000</v>
      </c>
      <c r="F32" s="7">
        <f t="shared" si="5"/>
        <v>182723000</v>
      </c>
      <c r="G32" s="71">
        <f t="shared" si="5"/>
        <v>182723000</v>
      </c>
      <c r="H32" s="72">
        <f t="shared" si="5"/>
        <v>128155702</v>
      </c>
      <c r="I32" s="70">
        <f t="shared" si="5"/>
        <v>237524000</v>
      </c>
      <c r="J32" s="7">
        <f t="shared" si="5"/>
        <v>309120000</v>
      </c>
      <c r="K32" s="71">
        <f t="shared" si="5"/>
        <v>256241000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106375912</v>
      </c>
      <c r="C35" s="6">
        <v>177225420</v>
      </c>
      <c r="D35" s="23">
        <v>219259559</v>
      </c>
      <c r="E35" s="24">
        <v>487023414</v>
      </c>
      <c r="F35" s="6">
        <v>177650022</v>
      </c>
      <c r="G35" s="25">
        <v>177650022</v>
      </c>
      <c r="H35" s="26">
        <v>257672673</v>
      </c>
      <c r="I35" s="24">
        <v>246603586</v>
      </c>
      <c r="J35" s="6">
        <v>269730216</v>
      </c>
      <c r="K35" s="25">
        <v>292033954</v>
      </c>
    </row>
    <row r="36" spans="1:11" ht="12.75">
      <c r="A36" s="22" t="s">
        <v>40</v>
      </c>
      <c r="B36" s="6">
        <v>1499423792</v>
      </c>
      <c r="C36" s="6">
        <v>1613407446</v>
      </c>
      <c r="D36" s="23">
        <v>1644061620</v>
      </c>
      <c r="E36" s="24">
        <v>1853846514</v>
      </c>
      <c r="F36" s="6">
        <v>1800589507</v>
      </c>
      <c r="G36" s="25">
        <v>1800589507</v>
      </c>
      <c r="H36" s="26">
        <v>1765769795</v>
      </c>
      <c r="I36" s="24">
        <v>2024257716</v>
      </c>
      <c r="J36" s="6">
        <v>2283031201</v>
      </c>
      <c r="K36" s="25">
        <v>2488205686</v>
      </c>
    </row>
    <row r="37" spans="1:11" ht="12.75">
      <c r="A37" s="22" t="s">
        <v>41</v>
      </c>
      <c r="B37" s="6">
        <v>107456685</v>
      </c>
      <c r="C37" s="6">
        <v>145865008</v>
      </c>
      <c r="D37" s="23">
        <v>94617494</v>
      </c>
      <c r="E37" s="24">
        <v>463957418</v>
      </c>
      <c r="F37" s="6">
        <v>128004579</v>
      </c>
      <c r="G37" s="25">
        <v>128004579</v>
      </c>
      <c r="H37" s="26">
        <v>182785129</v>
      </c>
      <c r="I37" s="24">
        <v>109096834</v>
      </c>
      <c r="J37" s="6">
        <v>245027836</v>
      </c>
      <c r="K37" s="25">
        <v>95459756</v>
      </c>
    </row>
    <row r="38" spans="1:11" ht="12.75">
      <c r="A38" s="22" t="s">
        <v>42</v>
      </c>
      <c r="B38" s="6">
        <v>47830092</v>
      </c>
      <c r="C38" s="6">
        <v>41373212</v>
      </c>
      <c r="D38" s="23">
        <v>85070186</v>
      </c>
      <c r="E38" s="24">
        <v>6667005</v>
      </c>
      <c r="F38" s="6">
        <v>59843107</v>
      </c>
      <c r="G38" s="25">
        <v>59843107</v>
      </c>
      <c r="H38" s="26">
        <v>40016362</v>
      </c>
      <c r="I38" s="24">
        <v>127845722</v>
      </c>
      <c r="J38" s="6">
        <v>62528389</v>
      </c>
      <c r="K38" s="25">
        <v>67677666</v>
      </c>
    </row>
    <row r="39" spans="1:11" ht="12.75">
      <c r="A39" s="22" t="s">
        <v>43</v>
      </c>
      <c r="B39" s="6">
        <v>1450512927</v>
      </c>
      <c r="C39" s="6">
        <v>1603394646</v>
      </c>
      <c r="D39" s="23">
        <v>1603394642</v>
      </c>
      <c r="E39" s="24">
        <v>1670555047</v>
      </c>
      <c r="F39" s="6">
        <v>1644787820</v>
      </c>
      <c r="G39" s="25">
        <v>1644787820</v>
      </c>
      <c r="H39" s="26">
        <v>1693624361</v>
      </c>
      <c r="I39" s="24">
        <v>1815434143</v>
      </c>
      <c r="J39" s="6">
        <v>1961188761</v>
      </c>
      <c r="K39" s="25">
        <v>2146605164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151474317</v>
      </c>
      <c r="C42" s="6">
        <v>221549215</v>
      </c>
      <c r="D42" s="23">
        <v>-486593741</v>
      </c>
      <c r="E42" s="24">
        <v>-444347970</v>
      </c>
      <c r="F42" s="6">
        <v>-475674117</v>
      </c>
      <c r="G42" s="25">
        <v>-475674117</v>
      </c>
      <c r="H42" s="26">
        <v>-464043905</v>
      </c>
      <c r="I42" s="24">
        <v>220207801</v>
      </c>
      <c r="J42" s="6">
        <v>291668328</v>
      </c>
      <c r="K42" s="25">
        <v>473389635</v>
      </c>
    </row>
    <row r="43" spans="1:11" ht="12.75">
      <c r="A43" s="22" t="s">
        <v>46</v>
      </c>
      <c r="B43" s="6">
        <v>-179638118</v>
      </c>
      <c r="C43" s="6">
        <v>-230856982</v>
      </c>
      <c r="D43" s="23">
        <v>0</v>
      </c>
      <c r="E43" s="24">
        <v>-3477508</v>
      </c>
      <c r="F43" s="6">
        <v>172427</v>
      </c>
      <c r="G43" s="25">
        <v>172427</v>
      </c>
      <c r="H43" s="26">
        <v>-360427</v>
      </c>
      <c r="I43" s="24">
        <v>-242200427</v>
      </c>
      <c r="J43" s="6">
        <v>-309230000</v>
      </c>
      <c r="K43" s="25">
        <v>-256131000</v>
      </c>
    </row>
    <row r="44" spans="1:11" ht="12.75">
      <c r="A44" s="22" t="s">
        <v>47</v>
      </c>
      <c r="B44" s="6">
        <v>-3206662</v>
      </c>
      <c r="C44" s="6">
        <v>3398440</v>
      </c>
      <c r="D44" s="23">
        <v>2375868</v>
      </c>
      <c r="E44" s="24">
        <v>-5970654</v>
      </c>
      <c r="F44" s="6">
        <v>-2181515</v>
      </c>
      <c r="G44" s="25">
        <v>-2181515</v>
      </c>
      <c r="H44" s="26">
        <v>-1211298</v>
      </c>
      <c r="I44" s="24">
        <v>69629745</v>
      </c>
      <c r="J44" s="6">
        <v>-72929000</v>
      </c>
      <c r="K44" s="25">
        <v>-428000</v>
      </c>
    </row>
    <row r="45" spans="1:11" ht="12.75">
      <c r="A45" s="33" t="s">
        <v>48</v>
      </c>
      <c r="B45" s="7">
        <v>2421546</v>
      </c>
      <c r="C45" s="7">
        <v>-3487782</v>
      </c>
      <c r="D45" s="69">
        <v>-488020522</v>
      </c>
      <c r="E45" s="70">
        <v>-457283913</v>
      </c>
      <c r="F45" s="7">
        <v>-475498296</v>
      </c>
      <c r="G45" s="71">
        <v>-475498296</v>
      </c>
      <c r="H45" s="72">
        <v>-452961051</v>
      </c>
      <c r="I45" s="70">
        <v>60291699</v>
      </c>
      <c r="J45" s="7">
        <v>-18049961</v>
      </c>
      <c r="K45" s="71">
        <v>296171359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5805053</v>
      </c>
      <c r="C48" s="6">
        <v>-10274</v>
      </c>
      <c r="D48" s="23">
        <v>21296574</v>
      </c>
      <c r="E48" s="24">
        <v>265793101</v>
      </c>
      <c r="F48" s="6">
        <v>31007707</v>
      </c>
      <c r="G48" s="25">
        <v>31007707</v>
      </c>
      <c r="H48" s="26">
        <v>9090987</v>
      </c>
      <c r="I48" s="24">
        <v>76012219</v>
      </c>
      <c r="J48" s="6">
        <v>83022231</v>
      </c>
      <c r="K48" s="25">
        <v>91507181</v>
      </c>
    </row>
    <row r="49" spans="1:11" ht="12.75">
      <c r="A49" s="22" t="s">
        <v>51</v>
      </c>
      <c r="B49" s="6">
        <f>+B75</f>
        <v>39510758.2014038</v>
      </c>
      <c r="C49" s="6">
        <f aca="true" t="shared" si="6" ref="C49:K49">+C75</f>
        <v>28195470.968968064</v>
      </c>
      <c r="D49" s="23">
        <f t="shared" si="6"/>
        <v>94491058</v>
      </c>
      <c r="E49" s="24">
        <f t="shared" si="6"/>
        <v>391759745</v>
      </c>
      <c r="F49" s="6">
        <f t="shared" si="6"/>
        <v>102034540.30133253</v>
      </c>
      <c r="G49" s="25">
        <f t="shared" si="6"/>
        <v>102034540.30133253</v>
      </c>
      <c r="H49" s="26">
        <f t="shared" si="6"/>
        <v>148681904</v>
      </c>
      <c r="I49" s="24">
        <f t="shared" si="6"/>
        <v>25317404.49995926</v>
      </c>
      <c r="J49" s="6">
        <f t="shared" si="6"/>
        <v>14549476.47218752</v>
      </c>
      <c r="K49" s="25">
        <f t="shared" si="6"/>
        <v>5397915.655742034</v>
      </c>
    </row>
    <row r="50" spans="1:11" ht="12.75">
      <c r="A50" s="33" t="s">
        <v>52</v>
      </c>
      <c r="B50" s="7">
        <f>+B48-B49</f>
        <v>-33705705.2014038</v>
      </c>
      <c r="C50" s="7">
        <f aca="true" t="shared" si="7" ref="C50:K50">+C48-C49</f>
        <v>-28205744.968968064</v>
      </c>
      <c r="D50" s="69">
        <f t="shared" si="7"/>
        <v>-73194484</v>
      </c>
      <c r="E50" s="70">
        <f t="shared" si="7"/>
        <v>-125966644</v>
      </c>
      <c r="F50" s="7">
        <f t="shared" si="7"/>
        <v>-71026833.30133253</v>
      </c>
      <c r="G50" s="71">
        <f t="shared" si="7"/>
        <v>-71026833.30133253</v>
      </c>
      <c r="H50" s="72">
        <f t="shared" si="7"/>
        <v>-139590917</v>
      </c>
      <c r="I50" s="70">
        <f t="shared" si="7"/>
        <v>50694814.50004074</v>
      </c>
      <c r="J50" s="7">
        <f t="shared" si="7"/>
        <v>68472754.52781248</v>
      </c>
      <c r="K50" s="71">
        <f t="shared" si="7"/>
        <v>86109265.34425797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1496664635</v>
      </c>
      <c r="C53" s="6">
        <v>1609929935</v>
      </c>
      <c r="D53" s="23">
        <v>1457121485</v>
      </c>
      <c r="E53" s="24">
        <v>1640869006</v>
      </c>
      <c r="F53" s="6">
        <v>1625011425</v>
      </c>
      <c r="G53" s="25">
        <v>1625011425</v>
      </c>
      <c r="H53" s="26">
        <v>1162083190</v>
      </c>
      <c r="I53" s="24">
        <v>1784162208</v>
      </c>
      <c r="J53" s="6">
        <v>1970229693</v>
      </c>
      <c r="K53" s="25">
        <v>2228393178</v>
      </c>
    </row>
    <row r="54" spans="1:11" ht="12.75">
      <c r="A54" s="22" t="s">
        <v>55</v>
      </c>
      <c r="B54" s="6">
        <v>46199298</v>
      </c>
      <c r="C54" s="6">
        <v>48181628</v>
      </c>
      <c r="D54" s="23">
        <v>0</v>
      </c>
      <c r="E54" s="24">
        <v>49456515</v>
      </c>
      <c r="F54" s="6">
        <v>49456515</v>
      </c>
      <c r="G54" s="25">
        <v>49456515</v>
      </c>
      <c r="H54" s="26">
        <v>49979740</v>
      </c>
      <c r="I54" s="24">
        <v>49956515</v>
      </c>
      <c r="J54" s="6">
        <v>50456515</v>
      </c>
      <c r="K54" s="25">
        <v>50956515</v>
      </c>
    </row>
    <row r="55" spans="1:11" ht="12.75">
      <c r="A55" s="22" t="s">
        <v>56</v>
      </c>
      <c r="B55" s="6">
        <v>0</v>
      </c>
      <c r="C55" s="6">
        <v>0</v>
      </c>
      <c r="D55" s="23">
        <v>13558693</v>
      </c>
      <c r="E55" s="24">
        <v>151100000</v>
      </c>
      <c r="F55" s="6">
        <v>101200000</v>
      </c>
      <c r="G55" s="25">
        <v>101200000</v>
      </c>
      <c r="H55" s="26">
        <v>60771863</v>
      </c>
      <c r="I55" s="24">
        <v>198524000</v>
      </c>
      <c r="J55" s="6">
        <v>309120000</v>
      </c>
      <c r="K55" s="25">
        <v>256241000</v>
      </c>
    </row>
    <row r="56" spans="1:11" ht="12.75">
      <c r="A56" s="22" t="s">
        <v>57</v>
      </c>
      <c r="B56" s="6">
        <v>6258203</v>
      </c>
      <c r="C56" s="6">
        <v>12012116</v>
      </c>
      <c r="D56" s="23">
        <v>90327331</v>
      </c>
      <c r="E56" s="24">
        <v>45639310</v>
      </c>
      <c r="F56" s="6">
        <v>91068590</v>
      </c>
      <c r="G56" s="25">
        <v>91068590</v>
      </c>
      <c r="H56" s="26">
        <v>81002937</v>
      </c>
      <c r="I56" s="24">
        <v>79558600</v>
      </c>
      <c r="J56" s="6">
        <v>61691000</v>
      </c>
      <c r="K56" s="25">
        <v>37085950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20209466</v>
      </c>
      <c r="C59" s="6">
        <v>0</v>
      </c>
      <c r="D59" s="23">
        <v>0</v>
      </c>
      <c r="E59" s="24">
        <v>189694315</v>
      </c>
      <c r="F59" s="6">
        <v>189694315</v>
      </c>
      <c r="G59" s="25">
        <v>189694315</v>
      </c>
      <c r="H59" s="26">
        <v>189694315</v>
      </c>
      <c r="I59" s="24">
        <v>190155500</v>
      </c>
      <c r="J59" s="6">
        <v>201564830</v>
      </c>
      <c r="K59" s="25">
        <v>213659521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145580</v>
      </c>
      <c r="F60" s="6">
        <v>145580</v>
      </c>
      <c r="G60" s="25">
        <v>145580</v>
      </c>
      <c r="H60" s="26">
        <v>145580</v>
      </c>
      <c r="I60" s="24">
        <v>276000</v>
      </c>
      <c r="J60" s="6">
        <v>292560</v>
      </c>
      <c r="K60" s="25">
        <v>310000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38531</v>
      </c>
      <c r="C62" s="98">
        <v>38531</v>
      </c>
      <c r="D62" s="99">
        <v>0</v>
      </c>
      <c r="E62" s="97">
        <v>38531</v>
      </c>
      <c r="F62" s="98">
        <v>38531</v>
      </c>
      <c r="G62" s="99">
        <v>38531</v>
      </c>
      <c r="H62" s="100">
        <v>38531</v>
      </c>
      <c r="I62" s="97">
        <v>38531</v>
      </c>
      <c r="J62" s="98">
        <v>38531</v>
      </c>
      <c r="K62" s="99">
        <v>38531</v>
      </c>
    </row>
    <row r="63" spans="1:11" ht="12.75">
      <c r="A63" s="96" t="s">
        <v>63</v>
      </c>
      <c r="B63" s="97">
        <v>39192</v>
      </c>
      <c r="C63" s="98">
        <v>39192</v>
      </c>
      <c r="D63" s="99">
        <v>0</v>
      </c>
      <c r="E63" s="97">
        <v>39192</v>
      </c>
      <c r="F63" s="98">
        <v>39192</v>
      </c>
      <c r="G63" s="99">
        <v>39192</v>
      </c>
      <c r="H63" s="100">
        <v>39192</v>
      </c>
      <c r="I63" s="97">
        <v>39192</v>
      </c>
      <c r="J63" s="98">
        <v>39192</v>
      </c>
      <c r="K63" s="99">
        <v>39192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0.38891158420032274</v>
      </c>
      <c r="C70" s="5">
        <f aca="true" t="shared" si="8" ref="C70:K70">IF(ISERROR(C71/C72),0,(C71/C72))</f>
        <v>0.46577124876743486</v>
      </c>
      <c r="D70" s="5">
        <f t="shared" si="8"/>
        <v>0</v>
      </c>
      <c r="E70" s="5">
        <f t="shared" si="8"/>
        <v>0</v>
      </c>
      <c r="F70" s="5">
        <f t="shared" si="8"/>
        <v>1.9970153427974896E-06</v>
      </c>
      <c r="G70" s="5">
        <f t="shared" si="8"/>
        <v>1.9970153427974896E-06</v>
      </c>
      <c r="H70" s="5">
        <f t="shared" si="8"/>
        <v>0</v>
      </c>
      <c r="I70" s="5">
        <f t="shared" si="8"/>
        <v>0.44720940039998675</v>
      </c>
      <c r="J70" s="5">
        <f t="shared" si="8"/>
        <v>0.42975785353121065</v>
      </c>
      <c r="K70" s="5">
        <f t="shared" si="8"/>
        <v>0.4295539144136334</v>
      </c>
    </row>
    <row r="71" spans="1:11" ht="12.75" hidden="1">
      <c r="A71" s="2" t="s">
        <v>120</v>
      </c>
      <c r="B71" s="2">
        <f>+B83</f>
        <v>44999683</v>
      </c>
      <c r="C71" s="2">
        <f aca="true" t="shared" si="9" ref="C71:K71">+C83</f>
        <v>50924623</v>
      </c>
      <c r="D71" s="2">
        <f t="shared" si="9"/>
        <v>0</v>
      </c>
      <c r="E71" s="2">
        <f t="shared" si="9"/>
        <v>0</v>
      </c>
      <c r="F71" s="2">
        <f t="shared" si="9"/>
        <v>390</v>
      </c>
      <c r="G71" s="2">
        <f t="shared" si="9"/>
        <v>390</v>
      </c>
      <c r="H71" s="2">
        <f t="shared" si="9"/>
        <v>0</v>
      </c>
      <c r="I71" s="2">
        <f t="shared" si="9"/>
        <v>81090914</v>
      </c>
      <c r="J71" s="2">
        <f t="shared" si="9"/>
        <v>71110264</v>
      </c>
      <c r="K71" s="2">
        <f t="shared" si="9"/>
        <v>74259840</v>
      </c>
    </row>
    <row r="72" spans="1:11" ht="12.75" hidden="1">
      <c r="A72" s="2" t="s">
        <v>121</v>
      </c>
      <c r="B72" s="2">
        <f>+B77</f>
        <v>115706718</v>
      </c>
      <c r="C72" s="2">
        <f aca="true" t="shared" si="10" ref="C72:K72">+C77</f>
        <v>109333977</v>
      </c>
      <c r="D72" s="2">
        <f t="shared" si="10"/>
        <v>84862265</v>
      </c>
      <c r="E72" s="2">
        <f t="shared" si="10"/>
        <v>197068887</v>
      </c>
      <c r="F72" s="2">
        <f t="shared" si="10"/>
        <v>195291439</v>
      </c>
      <c r="G72" s="2">
        <f t="shared" si="10"/>
        <v>195291439</v>
      </c>
      <c r="H72" s="2">
        <f t="shared" si="10"/>
        <v>150255049</v>
      </c>
      <c r="I72" s="2">
        <f t="shared" si="10"/>
        <v>181326497</v>
      </c>
      <c r="J72" s="2">
        <f t="shared" si="10"/>
        <v>165465886</v>
      </c>
      <c r="K72" s="2">
        <f t="shared" si="10"/>
        <v>172876646</v>
      </c>
    </row>
    <row r="73" spans="1:11" ht="12.75" hidden="1">
      <c r="A73" s="2" t="s">
        <v>122</v>
      </c>
      <c r="B73" s="2">
        <f>+B74</f>
        <v>64016975</v>
      </c>
      <c r="C73" s="2">
        <f aca="true" t="shared" si="11" ref="C73:K73">+(C78+C80+C81+C82)-(B78+B80+B81+B82)</f>
        <v>73979263</v>
      </c>
      <c r="D73" s="2">
        <f t="shared" si="11"/>
        <v>23181843</v>
      </c>
      <c r="E73" s="2">
        <f t="shared" si="11"/>
        <v>32158151</v>
      </c>
      <c r="F73" s="2">
        <f>+(F78+F80+F81+F82)-(D78+D80+D81+D82)</f>
        <v>-47752732</v>
      </c>
      <c r="G73" s="2">
        <f>+(G78+G80+G81+G82)-(D78+D80+D81+D82)</f>
        <v>-47752732</v>
      </c>
      <c r="H73" s="2">
        <f>+(H78+H80+H81+H82)-(D78+D80+D81+D82)</f>
        <v>54747362</v>
      </c>
      <c r="I73" s="2">
        <f>+(I78+I80+I81+I82)-(E78+E80+E81+E82)</f>
        <v>-55695404</v>
      </c>
      <c r="J73" s="2">
        <f t="shared" si="11"/>
        <v>17225618</v>
      </c>
      <c r="K73" s="2">
        <f t="shared" si="11"/>
        <v>13206788</v>
      </c>
    </row>
    <row r="74" spans="1:11" ht="12.75" hidden="1">
      <c r="A74" s="2" t="s">
        <v>123</v>
      </c>
      <c r="B74" s="2">
        <f>+TREND(C74:E74)</f>
        <v>64016975</v>
      </c>
      <c r="C74" s="2">
        <f>+C73</f>
        <v>73979263</v>
      </c>
      <c r="D74" s="2">
        <f aca="true" t="shared" si="12" ref="D74:K74">+D73</f>
        <v>23181843</v>
      </c>
      <c r="E74" s="2">
        <f t="shared" si="12"/>
        <v>32158151</v>
      </c>
      <c r="F74" s="2">
        <f t="shared" si="12"/>
        <v>-47752732</v>
      </c>
      <c r="G74" s="2">
        <f t="shared" si="12"/>
        <v>-47752732</v>
      </c>
      <c r="H74" s="2">
        <f t="shared" si="12"/>
        <v>54747362</v>
      </c>
      <c r="I74" s="2">
        <f t="shared" si="12"/>
        <v>-55695404</v>
      </c>
      <c r="J74" s="2">
        <f t="shared" si="12"/>
        <v>17225618</v>
      </c>
      <c r="K74" s="2">
        <f t="shared" si="12"/>
        <v>13206788</v>
      </c>
    </row>
    <row r="75" spans="1:11" ht="12.75" hidden="1">
      <c r="A75" s="2" t="s">
        <v>124</v>
      </c>
      <c r="B75" s="2">
        <f>+B84-(((B80+B81+B78)*B70)-B79)</f>
        <v>39510758.2014038</v>
      </c>
      <c r="C75" s="2">
        <f aca="true" t="shared" si="13" ref="C75:K75">+C84-(((C80+C81+C78)*C70)-C79)</f>
        <v>28195470.968968064</v>
      </c>
      <c r="D75" s="2">
        <f t="shared" si="13"/>
        <v>94491058</v>
      </c>
      <c r="E75" s="2">
        <f t="shared" si="13"/>
        <v>391759745</v>
      </c>
      <c r="F75" s="2">
        <f t="shared" si="13"/>
        <v>102034540.30133253</v>
      </c>
      <c r="G75" s="2">
        <f t="shared" si="13"/>
        <v>102034540.30133253</v>
      </c>
      <c r="H75" s="2">
        <f t="shared" si="13"/>
        <v>148681904</v>
      </c>
      <c r="I75" s="2">
        <f t="shared" si="13"/>
        <v>25317404.49995926</v>
      </c>
      <c r="J75" s="2">
        <f t="shared" si="13"/>
        <v>14549476.47218752</v>
      </c>
      <c r="K75" s="2">
        <f t="shared" si="13"/>
        <v>5397915.655742034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115706718</v>
      </c>
      <c r="C77" s="3">
        <v>109333977</v>
      </c>
      <c r="D77" s="3">
        <v>84862265</v>
      </c>
      <c r="E77" s="3">
        <v>197068887</v>
      </c>
      <c r="F77" s="3">
        <v>195291439</v>
      </c>
      <c r="G77" s="3">
        <v>195291439</v>
      </c>
      <c r="H77" s="3">
        <v>150255049</v>
      </c>
      <c r="I77" s="3">
        <v>181326497</v>
      </c>
      <c r="J77" s="3">
        <v>165465886</v>
      </c>
      <c r="K77" s="3">
        <v>172876646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77686779</v>
      </c>
      <c r="C79" s="3">
        <v>108373541</v>
      </c>
      <c r="D79" s="3">
        <v>94491058</v>
      </c>
      <c r="E79" s="3">
        <v>391759745</v>
      </c>
      <c r="F79" s="3">
        <v>102034835</v>
      </c>
      <c r="G79" s="3">
        <v>102034835</v>
      </c>
      <c r="H79" s="3">
        <v>148681904</v>
      </c>
      <c r="I79" s="3">
        <v>82404834</v>
      </c>
      <c r="J79" s="3">
        <v>75774836</v>
      </c>
      <c r="K79" s="3">
        <v>71204756</v>
      </c>
    </row>
    <row r="80" spans="1:11" ht="13.5" hidden="1">
      <c r="A80" s="1" t="s">
        <v>69</v>
      </c>
      <c r="B80" s="3">
        <v>59765369</v>
      </c>
      <c r="C80" s="3">
        <v>149976894</v>
      </c>
      <c r="D80" s="3">
        <v>188235010</v>
      </c>
      <c r="E80" s="3">
        <v>225844690</v>
      </c>
      <c r="F80" s="3">
        <v>121294493</v>
      </c>
      <c r="G80" s="3">
        <v>121294493</v>
      </c>
      <c r="H80" s="3">
        <v>207410522</v>
      </c>
      <c r="I80" s="3">
        <v>145509972</v>
      </c>
      <c r="J80" s="3">
        <v>163345590</v>
      </c>
      <c r="K80" s="3">
        <v>184942378</v>
      </c>
    </row>
    <row r="81" spans="1:11" ht="13.5" hidden="1">
      <c r="A81" s="1" t="s">
        <v>70</v>
      </c>
      <c r="B81" s="3">
        <v>38395813</v>
      </c>
      <c r="C81" s="3">
        <v>22163551</v>
      </c>
      <c r="D81" s="3">
        <v>7087278</v>
      </c>
      <c r="E81" s="3">
        <v>1635749</v>
      </c>
      <c r="F81" s="3">
        <v>26275063</v>
      </c>
      <c r="G81" s="3">
        <v>26275063</v>
      </c>
      <c r="H81" s="3">
        <v>42659128</v>
      </c>
      <c r="I81" s="3">
        <v>26275063</v>
      </c>
      <c r="J81" s="3">
        <v>25665063</v>
      </c>
      <c r="K81" s="3">
        <v>17275063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44999683</v>
      </c>
      <c r="C83" s="3">
        <v>50924623</v>
      </c>
      <c r="D83" s="3">
        <v>0</v>
      </c>
      <c r="E83" s="3">
        <v>0</v>
      </c>
      <c r="F83" s="3">
        <v>390</v>
      </c>
      <c r="G83" s="3">
        <v>390</v>
      </c>
      <c r="H83" s="3">
        <v>0</v>
      </c>
      <c r="I83" s="3">
        <v>81090914</v>
      </c>
      <c r="J83" s="3">
        <v>71110264</v>
      </c>
      <c r="K83" s="3">
        <v>74259840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19736453</v>
      </c>
      <c r="J84" s="3">
        <v>20003453</v>
      </c>
      <c r="K84" s="3">
        <v>21056453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1502463322</v>
      </c>
      <c r="C5" s="6">
        <v>1639537719</v>
      </c>
      <c r="D5" s="23">
        <v>2007605469</v>
      </c>
      <c r="E5" s="24">
        <v>0</v>
      </c>
      <c r="F5" s="6">
        <v>2177931330</v>
      </c>
      <c r="G5" s="25">
        <v>2177931330</v>
      </c>
      <c r="H5" s="26">
        <v>2117973922</v>
      </c>
      <c r="I5" s="24">
        <v>2353508050</v>
      </c>
      <c r="J5" s="6">
        <v>2488734960</v>
      </c>
      <c r="K5" s="25">
        <v>2688999860</v>
      </c>
    </row>
    <row r="6" spans="1:11" ht="12.75">
      <c r="A6" s="22" t="s">
        <v>19</v>
      </c>
      <c r="B6" s="6">
        <v>4649223912</v>
      </c>
      <c r="C6" s="6">
        <v>4909881819</v>
      </c>
      <c r="D6" s="23">
        <v>5182587994</v>
      </c>
      <c r="E6" s="24">
        <v>-2581041960</v>
      </c>
      <c r="F6" s="6">
        <v>5468647420</v>
      </c>
      <c r="G6" s="25">
        <v>5468647420</v>
      </c>
      <c r="H6" s="26">
        <v>5079904676</v>
      </c>
      <c r="I6" s="24">
        <v>15465139153</v>
      </c>
      <c r="J6" s="6">
        <v>6426773040</v>
      </c>
      <c r="K6" s="25">
        <v>7116763820</v>
      </c>
    </row>
    <row r="7" spans="1:11" ht="12.75">
      <c r="A7" s="22" t="s">
        <v>20</v>
      </c>
      <c r="B7" s="6">
        <v>113354110</v>
      </c>
      <c r="C7" s="6">
        <v>121035382</v>
      </c>
      <c r="D7" s="23">
        <v>153279457</v>
      </c>
      <c r="E7" s="24">
        <v>-104360920</v>
      </c>
      <c r="F7" s="6">
        <v>105900610</v>
      </c>
      <c r="G7" s="25">
        <v>105900610</v>
      </c>
      <c r="H7" s="26">
        <v>145209993</v>
      </c>
      <c r="I7" s="24">
        <v>113115119</v>
      </c>
      <c r="J7" s="6">
        <v>118941970</v>
      </c>
      <c r="K7" s="25">
        <v>128334730</v>
      </c>
    </row>
    <row r="8" spans="1:11" ht="12.75">
      <c r="A8" s="22" t="s">
        <v>21</v>
      </c>
      <c r="B8" s="6">
        <v>1148939836</v>
      </c>
      <c r="C8" s="6">
        <v>1450616761</v>
      </c>
      <c r="D8" s="23">
        <v>1293525981</v>
      </c>
      <c r="E8" s="24">
        <v>-145952200</v>
      </c>
      <c r="F8" s="6">
        <v>1425741050</v>
      </c>
      <c r="G8" s="25">
        <v>1425741050</v>
      </c>
      <c r="H8" s="26">
        <v>1040106663</v>
      </c>
      <c r="I8" s="24">
        <v>1219292910</v>
      </c>
      <c r="J8" s="6">
        <v>1299253450</v>
      </c>
      <c r="K8" s="25">
        <v>1402508660</v>
      </c>
    </row>
    <row r="9" spans="1:11" ht="12.75">
      <c r="A9" s="22" t="s">
        <v>22</v>
      </c>
      <c r="B9" s="6">
        <v>1314995306</v>
      </c>
      <c r="C9" s="6">
        <v>675610700</v>
      </c>
      <c r="D9" s="23">
        <v>-1234346067</v>
      </c>
      <c r="E9" s="24">
        <v>-161181100</v>
      </c>
      <c r="F9" s="6">
        <v>1079095670</v>
      </c>
      <c r="G9" s="25">
        <v>1079095670</v>
      </c>
      <c r="H9" s="26">
        <v>816296390</v>
      </c>
      <c r="I9" s="24">
        <v>1511200340</v>
      </c>
      <c r="J9" s="6">
        <v>1594337090</v>
      </c>
      <c r="K9" s="25">
        <v>1701684410</v>
      </c>
    </row>
    <row r="10" spans="1:11" ht="20.25">
      <c r="A10" s="27" t="s">
        <v>114</v>
      </c>
      <c r="B10" s="28">
        <f>SUM(B5:B9)</f>
        <v>8728976486</v>
      </c>
      <c r="C10" s="29">
        <f aca="true" t="shared" si="0" ref="C10:K10">SUM(C5:C9)</f>
        <v>8796682381</v>
      </c>
      <c r="D10" s="30">
        <f t="shared" si="0"/>
        <v>7402652834</v>
      </c>
      <c r="E10" s="28">
        <f t="shared" si="0"/>
        <v>-2992536180</v>
      </c>
      <c r="F10" s="29">
        <f t="shared" si="0"/>
        <v>10257316080</v>
      </c>
      <c r="G10" s="31">
        <f t="shared" si="0"/>
        <v>10257316080</v>
      </c>
      <c r="H10" s="32">
        <f t="shared" si="0"/>
        <v>9199491644</v>
      </c>
      <c r="I10" s="28">
        <f t="shared" si="0"/>
        <v>20662255572</v>
      </c>
      <c r="J10" s="29">
        <f t="shared" si="0"/>
        <v>11928040510</v>
      </c>
      <c r="K10" s="31">
        <f t="shared" si="0"/>
        <v>13038291480</v>
      </c>
    </row>
    <row r="11" spans="1:11" ht="12.75">
      <c r="A11" s="22" t="s">
        <v>23</v>
      </c>
      <c r="B11" s="6">
        <v>2343747075</v>
      </c>
      <c r="C11" s="6">
        <v>3068996624</v>
      </c>
      <c r="D11" s="23">
        <v>2782132445</v>
      </c>
      <c r="E11" s="24">
        <v>2681889172</v>
      </c>
      <c r="F11" s="6">
        <v>3292812441</v>
      </c>
      <c r="G11" s="25">
        <v>3292812441</v>
      </c>
      <c r="H11" s="26">
        <v>2844969635</v>
      </c>
      <c r="I11" s="24">
        <v>3660995799</v>
      </c>
      <c r="J11" s="6">
        <v>4002310111</v>
      </c>
      <c r="K11" s="25">
        <v>4492532053</v>
      </c>
    </row>
    <row r="12" spans="1:11" ht="12.75">
      <c r="A12" s="22" t="s">
        <v>24</v>
      </c>
      <c r="B12" s="6">
        <v>62195844</v>
      </c>
      <c r="C12" s="6">
        <v>64283888</v>
      </c>
      <c r="D12" s="23">
        <v>71264771</v>
      </c>
      <c r="E12" s="24">
        <v>68882000</v>
      </c>
      <c r="F12" s="6">
        <v>74743280</v>
      </c>
      <c r="G12" s="25">
        <v>74743280</v>
      </c>
      <c r="H12" s="26">
        <v>74171332</v>
      </c>
      <c r="I12" s="24">
        <v>80438940</v>
      </c>
      <c r="J12" s="6">
        <v>86401319</v>
      </c>
      <c r="K12" s="25">
        <v>92579147</v>
      </c>
    </row>
    <row r="13" spans="1:11" ht="12.75">
      <c r="A13" s="22" t="s">
        <v>115</v>
      </c>
      <c r="B13" s="6">
        <v>1095301685</v>
      </c>
      <c r="C13" s="6">
        <v>294325769</v>
      </c>
      <c r="D13" s="23">
        <v>279374395</v>
      </c>
      <c r="E13" s="24">
        <v>656779689</v>
      </c>
      <c r="F13" s="6">
        <v>738535181</v>
      </c>
      <c r="G13" s="25">
        <v>738535181</v>
      </c>
      <c r="H13" s="26">
        <v>578949228</v>
      </c>
      <c r="I13" s="24">
        <v>614541199</v>
      </c>
      <c r="J13" s="6">
        <v>651413918</v>
      </c>
      <c r="K13" s="25">
        <v>690499006</v>
      </c>
    </row>
    <row r="14" spans="1:11" ht="12.75">
      <c r="A14" s="22" t="s">
        <v>25</v>
      </c>
      <c r="B14" s="6">
        <v>166492003</v>
      </c>
      <c r="C14" s="6">
        <v>155218285</v>
      </c>
      <c r="D14" s="23">
        <v>144137626</v>
      </c>
      <c r="E14" s="24">
        <v>135132600</v>
      </c>
      <c r="F14" s="6">
        <v>142392290</v>
      </c>
      <c r="G14" s="25">
        <v>142392290</v>
      </c>
      <c r="H14" s="26">
        <v>100388919</v>
      </c>
      <c r="I14" s="24">
        <v>173360580</v>
      </c>
      <c r="J14" s="6">
        <v>200796480</v>
      </c>
      <c r="K14" s="25">
        <v>222900870</v>
      </c>
    </row>
    <row r="15" spans="1:11" ht="12.75">
      <c r="A15" s="22" t="s">
        <v>26</v>
      </c>
      <c r="B15" s="6">
        <v>3225021464</v>
      </c>
      <c r="C15" s="6">
        <v>3154836801</v>
      </c>
      <c r="D15" s="23">
        <v>3146268341</v>
      </c>
      <c r="E15" s="24">
        <v>302971920</v>
      </c>
      <c r="F15" s="6">
        <v>3411241920</v>
      </c>
      <c r="G15" s="25">
        <v>3411241920</v>
      </c>
      <c r="H15" s="26">
        <v>2762926032</v>
      </c>
      <c r="I15" s="24">
        <v>3773338370</v>
      </c>
      <c r="J15" s="6">
        <v>4120745790</v>
      </c>
      <c r="K15" s="25">
        <v>4496803740</v>
      </c>
    </row>
    <row r="16" spans="1:11" ht="12.75">
      <c r="A16" s="22" t="s">
        <v>21</v>
      </c>
      <c r="B16" s="6">
        <v>22835417</v>
      </c>
      <c r="C16" s="6">
        <v>24872974</v>
      </c>
      <c r="D16" s="23">
        <v>83924866</v>
      </c>
      <c r="E16" s="24">
        <v>14478270</v>
      </c>
      <c r="F16" s="6">
        <v>99146440</v>
      </c>
      <c r="G16" s="25">
        <v>99146440</v>
      </c>
      <c r="H16" s="26">
        <v>52121276</v>
      </c>
      <c r="I16" s="24">
        <v>92764890</v>
      </c>
      <c r="J16" s="6">
        <v>89948160</v>
      </c>
      <c r="K16" s="25">
        <v>92241950</v>
      </c>
    </row>
    <row r="17" spans="1:11" ht="12.75">
      <c r="A17" s="22" t="s">
        <v>27</v>
      </c>
      <c r="B17" s="6">
        <v>1851089212</v>
      </c>
      <c r="C17" s="6">
        <v>2083627023</v>
      </c>
      <c r="D17" s="23">
        <v>2310354761</v>
      </c>
      <c r="E17" s="24">
        <v>740885510</v>
      </c>
      <c r="F17" s="6">
        <v>2391930190</v>
      </c>
      <c r="G17" s="25">
        <v>2391930190</v>
      </c>
      <c r="H17" s="26">
        <v>1671800485</v>
      </c>
      <c r="I17" s="24">
        <v>3123199705</v>
      </c>
      <c r="J17" s="6">
        <v>3211189727</v>
      </c>
      <c r="K17" s="25">
        <v>3413603011</v>
      </c>
    </row>
    <row r="18" spans="1:11" ht="12.75">
      <c r="A18" s="33" t="s">
        <v>28</v>
      </c>
      <c r="B18" s="34">
        <f>SUM(B11:B17)</f>
        <v>8766682700</v>
      </c>
      <c r="C18" s="35">
        <f aca="true" t="shared" si="1" ref="C18:K18">SUM(C11:C17)</f>
        <v>8846161364</v>
      </c>
      <c r="D18" s="36">
        <f t="shared" si="1"/>
        <v>8817457205</v>
      </c>
      <c r="E18" s="34">
        <f t="shared" si="1"/>
        <v>4601019161</v>
      </c>
      <c r="F18" s="35">
        <f t="shared" si="1"/>
        <v>10150801742</v>
      </c>
      <c r="G18" s="37">
        <f t="shared" si="1"/>
        <v>10150801742</v>
      </c>
      <c r="H18" s="38">
        <f t="shared" si="1"/>
        <v>8085326907</v>
      </c>
      <c r="I18" s="34">
        <f t="shared" si="1"/>
        <v>11518639483</v>
      </c>
      <c r="J18" s="35">
        <f t="shared" si="1"/>
        <v>12362805505</v>
      </c>
      <c r="K18" s="37">
        <f t="shared" si="1"/>
        <v>13501159777</v>
      </c>
    </row>
    <row r="19" spans="1:11" ht="12.75">
      <c r="A19" s="33" t="s">
        <v>29</v>
      </c>
      <c r="B19" s="39">
        <f>+B10-B18</f>
        <v>-37706214</v>
      </c>
      <c r="C19" s="40">
        <f aca="true" t="shared" si="2" ref="C19:K19">+C10-C18</f>
        <v>-49478983</v>
      </c>
      <c r="D19" s="41">
        <f t="shared" si="2"/>
        <v>-1414804371</v>
      </c>
      <c r="E19" s="39">
        <f t="shared" si="2"/>
        <v>-7593555341</v>
      </c>
      <c r="F19" s="40">
        <f t="shared" si="2"/>
        <v>106514338</v>
      </c>
      <c r="G19" s="42">
        <f t="shared" si="2"/>
        <v>106514338</v>
      </c>
      <c r="H19" s="43">
        <f t="shared" si="2"/>
        <v>1114164737</v>
      </c>
      <c r="I19" s="39">
        <f t="shared" si="2"/>
        <v>9143616089</v>
      </c>
      <c r="J19" s="40">
        <f t="shared" si="2"/>
        <v>-434764995</v>
      </c>
      <c r="K19" s="42">
        <f t="shared" si="2"/>
        <v>-462868297</v>
      </c>
    </row>
    <row r="20" spans="1:11" ht="20.25">
      <c r="A20" s="44" t="s">
        <v>30</v>
      </c>
      <c r="B20" s="45">
        <v>777512325</v>
      </c>
      <c r="C20" s="46">
        <v>1113326717</v>
      </c>
      <c r="D20" s="47">
        <v>1200330608</v>
      </c>
      <c r="E20" s="45">
        <v>0</v>
      </c>
      <c r="F20" s="46">
        <v>1310612150</v>
      </c>
      <c r="G20" s="48">
        <v>1310612150</v>
      </c>
      <c r="H20" s="49">
        <v>49520902</v>
      </c>
      <c r="I20" s="45">
        <v>1066594890</v>
      </c>
      <c r="J20" s="46">
        <v>1059977060</v>
      </c>
      <c r="K20" s="48">
        <v>1136442930</v>
      </c>
    </row>
    <row r="21" spans="1:11" ht="12.75">
      <c r="A21" s="22" t="s">
        <v>116</v>
      </c>
      <c r="B21" s="50">
        <v>52011251</v>
      </c>
      <c r="C21" s="51">
        <v>0</v>
      </c>
      <c r="D21" s="52">
        <v>214473748</v>
      </c>
      <c r="E21" s="50">
        <v>0</v>
      </c>
      <c r="F21" s="51">
        <v>222931941</v>
      </c>
      <c r="G21" s="53">
        <v>222931941</v>
      </c>
      <c r="H21" s="54">
        <v>0</v>
      </c>
      <c r="I21" s="50">
        <v>120890020</v>
      </c>
      <c r="J21" s="51">
        <v>127457250</v>
      </c>
      <c r="K21" s="53">
        <v>134244180</v>
      </c>
    </row>
    <row r="22" spans="1:11" ht="12.75">
      <c r="A22" s="55" t="s">
        <v>117</v>
      </c>
      <c r="B22" s="56">
        <f>SUM(B19:B21)</f>
        <v>791817362</v>
      </c>
      <c r="C22" s="57">
        <f aca="true" t="shared" si="3" ref="C22:K22">SUM(C19:C21)</f>
        <v>1063847734</v>
      </c>
      <c r="D22" s="58">
        <f t="shared" si="3"/>
        <v>-15</v>
      </c>
      <c r="E22" s="56">
        <f t="shared" si="3"/>
        <v>-7593555341</v>
      </c>
      <c r="F22" s="57">
        <f t="shared" si="3"/>
        <v>1640058429</v>
      </c>
      <c r="G22" s="59">
        <f t="shared" si="3"/>
        <v>1640058429</v>
      </c>
      <c r="H22" s="60">
        <f t="shared" si="3"/>
        <v>1163685639</v>
      </c>
      <c r="I22" s="56">
        <f t="shared" si="3"/>
        <v>10331100999</v>
      </c>
      <c r="J22" s="57">
        <f t="shared" si="3"/>
        <v>752669315</v>
      </c>
      <c r="K22" s="59">
        <f t="shared" si="3"/>
        <v>807818813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791817362</v>
      </c>
      <c r="C24" s="40">
        <f aca="true" t="shared" si="4" ref="C24:K24">SUM(C22:C23)</f>
        <v>1063847734</v>
      </c>
      <c r="D24" s="41">
        <f t="shared" si="4"/>
        <v>-15</v>
      </c>
      <c r="E24" s="39">
        <f t="shared" si="4"/>
        <v>-7593555341</v>
      </c>
      <c r="F24" s="40">
        <f t="shared" si="4"/>
        <v>1640058429</v>
      </c>
      <c r="G24" s="42">
        <f t="shared" si="4"/>
        <v>1640058429</v>
      </c>
      <c r="H24" s="43">
        <f t="shared" si="4"/>
        <v>1163685639</v>
      </c>
      <c r="I24" s="39">
        <f t="shared" si="4"/>
        <v>10331100999</v>
      </c>
      <c r="J24" s="40">
        <f t="shared" si="4"/>
        <v>752669315</v>
      </c>
      <c r="K24" s="42">
        <f t="shared" si="4"/>
        <v>807818813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1352298190</v>
      </c>
      <c r="C27" s="7">
        <v>1430912476</v>
      </c>
      <c r="D27" s="69">
        <v>-5335323351</v>
      </c>
      <c r="E27" s="70">
        <v>124814310</v>
      </c>
      <c r="F27" s="7">
        <v>1991831265</v>
      </c>
      <c r="G27" s="71">
        <v>1991831265</v>
      </c>
      <c r="H27" s="72">
        <v>-4086042146</v>
      </c>
      <c r="I27" s="70">
        <v>1832627984</v>
      </c>
      <c r="J27" s="7">
        <v>1776524097</v>
      </c>
      <c r="K27" s="71">
        <v>1678954000</v>
      </c>
    </row>
    <row r="28" spans="1:11" ht="12.75">
      <c r="A28" s="73" t="s">
        <v>34</v>
      </c>
      <c r="B28" s="6">
        <v>825259093</v>
      </c>
      <c r="C28" s="6">
        <v>1113326716</v>
      </c>
      <c r="D28" s="23">
        <v>508334107</v>
      </c>
      <c r="E28" s="24">
        <v>106614310</v>
      </c>
      <c r="F28" s="6">
        <v>819550594</v>
      </c>
      <c r="G28" s="25">
        <v>819550594</v>
      </c>
      <c r="H28" s="26">
        <v>0</v>
      </c>
      <c r="I28" s="24">
        <v>1088824940</v>
      </c>
      <c r="J28" s="6">
        <v>812933390</v>
      </c>
      <c r="K28" s="25">
        <v>820933390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148289700</v>
      </c>
      <c r="G30" s="25">
        <v>148289700</v>
      </c>
      <c r="H30" s="26">
        <v>0</v>
      </c>
      <c r="I30" s="24">
        <v>286369700</v>
      </c>
      <c r="J30" s="6">
        <v>286369700</v>
      </c>
      <c r="K30" s="25">
        <v>286369700</v>
      </c>
    </row>
    <row r="31" spans="1:11" ht="12.75">
      <c r="A31" s="22" t="s">
        <v>36</v>
      </c>
      <c r="B31" s="6">
        <v>527039097</v>
      </c>
      <c r="C31" s="6">
        <v>317585760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457433344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1352298190</v>
      </c>
      <c r="C32" s="7">
        <f aca="true" t="shared" si="5" ref="C32:K32">SUM(C28:C31)</f>
        <v>1430912476</v>
      </c>
      <c r="D32" s="69">
        <f t="shared" si="5"/>
        <v>508334107</v>
      </c>
      <c r="E32" s="70">
        <f t="shared" si="5"/>
        <v>106614310</v>
      </c>
      <c r="F32" s="7">
        <f t="shared" si="5"/>
        <v>967840294</v>
      </c>
      <c r="G32" s="71">
        <f t="shared" si="5"/>
        <v>967840294</v>
      </c>
      <c r="H32" s="72">
        <f t="shared" si="5"/>
        <v>0</v>
      </c>
      <c r="I32" s="70">
        <f t="shared" si="5"/>
        <v>1832627984</v>
      </c>
      <c r="J32" s="7">
        <f t="shared" si="5"/>
        <v>1099303090</v>
      </c>
      <c r="K32" s="71">
        <f t="shared" si="5"/>
        <v>1107303090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3480108281</v>
      </c>
      <c r="C35" s="6">
        <v>3789549480</v>
      </c>
      <c r="D35" s="23">
        <v>5518206163</v>
      </c>
      <c r="E35" s="24">
        <v>0</v>
      </c>
      <c r="F35" s="6">
        <v>-445726946</v>
      </c>
      <c r="G35" s="25">
        <v>-445726946</v>
      </c>
      <c r="H35" s="26">
        <v>5924860715</v>
      </c>
      <c r="I35" s="24">
        <v>-48109360</v>
      </c>
      <c r="J35" s="6">
        <v>198296796</v>
      </c>
      <c r="K35" s="25">
        <v>229733008</v>
      </c>
    </row>
    <row r="36" spans="1:11" ht="12.75">
      <c r="A36" s="22" t="s">
        <v>40</v>
      </c>
      <c r="B36" s="6">
        <v>14816560936</v>
      </c>
      <c r="C36" s="6">
        <v>15962030051</v>
      </c>
      <c r="D36" s="23">
        <v>17429144218</v>
      </c>
      <c r="E36" s="24">
        <v>4675566098</v>
      </c>
      <c r="F36" s="6">
        <v>1003296084</v>
      </c>
      <c r="G36" s="25">
        <v>1003296084</v>
      </c>
      <c r="H36" s="26">
        <v>18073190267</v>
      </c>
      <c r="I36" s="24">
        <v>9234909025</v>
      </c>
      <c r="J36" s="6">
        <v>9096676169</v>
      </c>
      <c r="K36" s="25">
        <v>9732562595</v>
      </c>
    </row>
    <row r="37" spans="1:11" ht="12.75">
      <c r="A37" s="22" t="s">
        <v>41</v>
      </c>
      <c r="B37" s="6">
        <v>2259707946</v>
      </c>
      <c r="C37" s="6">
        <v>2230842216</v>
      </c>
      <c r="D37" s="23">
        <v>3327472163</v>
      </c>
      <c r="E37" s="24">
        <v>0</v>
      </c>
      <c r="F37" s="6">
        <v>-1739921391</v>
      </c>
      <c r="G37" s="25">
        <v>-1739921391</v>
      </c>
      <c r="H37" s="26">
        <v>2993706413</v>
      </c>
      <c r="I37" s="24">
        <v>-3902086260</v>
      </c>
      <c r="J37" s="6">
        <v>-4008066480</v>
      </c>
      <c r="K37" s="25">
        <v>-4214613820</v>
      </c>
    </row>
    <row r="38" spans="1:11" ht="12.75">
      <c r="A38" s="22" t="s">
        <v>42</v>
      </c>
      <c r="B38" s="6">
        <v>3312031648</v>
      </c>
      <c r="C38" s="6">
        <v>3648213964</v>
      </c>
      <c r="D38" s="23">
        <v>3686553095</v>
      </c>
      <c r="E38" s="24">
        <v>0</v>
      </c>
      <c r="F38" s="6">
        <v>657432100</v>
      </c>
      <c r="G38" s="25">
        <v>657432100</v>
      </c>
      <c r="H38" s="26">
        <v>3649404268</v>
      </c>
      <c r="I38" s="24">
        <v>-3814525560</v>
      </c>
      <c r="J38" s="6">
        <v>-3967094490</v>
      </c>
      <c r="K38" s="25">
        <v>-4125765370</v>
      </c>
    </row>
    <row r="39" spans="1:11" ht="12.75">
      <c r="A39" s="22" t="s">
        <v>43</v>
      </c>
      <c r="B39" s="6">
        <v>12724929623</v>
      </c>
      <c r="C39" s="6">
        <v>13872523351</v>
      </c>
      <c r="D39" s="23">
        <v>15933325124</v>
      </c>
      <c r="E39" s="24">
        <v>-20325036256</v>
      </c>
      <c r="F39" s="6">
        <v>0</v>
      </c>
      <c r="G39" s="25">
        <v>0</v>
      </c>
      <c r="H39" s="26">
        <v>16191253512</v>
      </c>
      <c r="I39" s="24">
        <v>16227310190</v>
      </c>
      <c r="J39" s="6">
        <v>16517479950</v>
      </c>
      <c r="K39" s="25">
        <v>17494872820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1892676838</v>
      </c>
      <c r="C42" s="6">
        <v>1495048464</v>
      </c>
      <c r="D42" s="23">
        <v>-7635815108</v>
      </c>
      <c r="E42" s="24">
        <v>-3944239472</v>
      </c>
      <c r="F42" s="6">
        <v>-15018121001</v>
      </c>
      <c r="G42" s="25">
        <v>-15018121001</v>
      </c>
      <c r="H42" s="26">
        <v>-7023530085</v>
      </c>
      <c r="I42" s="24">
        <v>-3097015673</v>
      </c>
      <c r="J42" s="6">
        <v>-3427954814</v>
      </c>
      <c r="K42" s="25">
        <v>-3849805205</v>
      </c>
    </row>
    <row r="43" spans="1:11" ht="12.75">
      <c r="A43" s="22" t="s">
        <v>46</v>
      </c>
      <c r="B43" s="6">
        <v>-1621917133</v>
      </c>
      <c r="C43" s="6">
        <v>-1383260469</v>
      </c>
      <c r="D43" s="23">
        <v>-77604597</v>
      </c>
      <c r="E43" s="24">
        <v>-213395403</v>
      </c>
      <c r="F43" s="6">
        <v>343473480</v>
      </c>
      <c r="G43" s="25">
        <v>343473480</v>
      </c>
      <c r="H43" s="26">
        <v>-95588003</v>
      </c>
      <c r="I43" s="24">
        <v>-1832127984</v>
      </c>
      <c r="J43" s="6">
        <v>-1776014097</v>
      </c>
      <c r="K43" s="25">
        <v>-1678434000</v>
      </c>
    </row>
    <row r="44" spans="1:11" ht="12.75">
      <c r="A44" s="22" t="s">
        <v>47</v>
      </c>
      <c r="B44" s="6">
        <v>-104092766</v>
      </c>
      <c r="C44" s="6">
        <v>-93919738</v>
      </c>
      <c r="D44" s="23">
        <v>68876393</v>
      </c>
      <c r="E44" s="24">
        <v>-148636803</v>
      </c>
      <c r="F44" s="6">
        <v>-139221000</v>
      </c>
      <c r="G44" s="25">
        <v>-139221000</v>
      </c>
      <c r="H44" s="26">
        <v>312992477</v>
      </c>
      <c r="I44" s="24">
        <v>-8363260</v>
      </c>
      <c r="J44" s="6">
        <v>-8855060</v>
      </c>
      <c r="K44" s="25">
        <v>-9386360</v>
      </c>
    </row>
    <row r="45" spans="1:11" ht="12.75">
      <c r="A45" s="33" t="s">
        <v>48</v>
      </c>
      <c r="B45" s="7">
        <v>1612505485</v>
      </c>
      <c r="C45" s="7">
        <v>1630373742</v>
      </c>
      <c r="D45" s="69">
        <v>-6070395010</v>
      </c>
      <c r="E45" s="70">
        <v>-4306271678</v>
      </c>
      <c r="F45" s="7">
        <v>-14813868521</v>
      </c>
      <c r="G45" s="71">
        <v>-14813868521</v>
      </c>
      <c r="H45" s="72">
        <v>-6806125611</v>
      </c>
      <c r="I45" s="70">
        <v>-4737506917</v>
      </c>
      <c r="J45" s="7">
        <v>-5004823971</v>
      </c>
      <c r="K45" s="71">
        <v>-5321305565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1614975356</v>
      </c>
      <c r="C48" s="6">
        <v>1633025294</v>
      </c>
      <c r="D48" s="23">
        <v>2585219817</v>
      </c>
      <c r="E48" s="24">
        <v>291000000</v>
      </c>
      <c r="F48" s="6">
        <v>-16083459436</v>
      </c>
      <c r="G48" s="25">
        <v>-16083459436</v>
      </c>
      <c r="H48" s="26">
        <v>3237100614</v>
      </c>
      <c r="I48" s="24">
        <v>-780865320</v>
      </c>
      <c r="J48" s="6">
        <v>-568088235</v>
      </c>
      <c r="K48" s="25">
        <v>-522228026</v>
      </c>
    </row>
    <row r="49" spans="1:11" ht="12.75">
      <c r="A49" s="22" t="s">
        <v>51</v>
      </c>
      <c r="B49" s="6">
        <f>+B75</f>
        <v>186796415.28180003</v>
      </c>
      <c r="C49" s="6">
        <f aca="true" t="shared" si="6" ref="C49:K49">+C75</f>
        <v>-236593383.0249765</v>
      </c>
      <c r="D49" s="23">
        <f t="shared" si="6"/>
        <v>3936702163</v>
      </c>
      <c r="E49" s="24">
        <f t="shared" si="6"/>
        <v>1272794300</v>
      </c>
      <c r="F49" s="6">
        <f t="shared" si="6"/>
        <v>12744743229.386065</v>
      </c>
      <c r="G49" s="25">
        <f t="shared" si="6"/>
        <v>12744743229.386065</v>
      </c>
      <c r="H49" s="26">
        <f t="shared" si="6"/>
        <v>3987137656</v>
      </c>
      <c r="I49" s="24">
        <f t="shared" si="6"/>
        <v>-2120643169.0862093</v>
      </c>
      <c r="J49" s="6">
        <f t="shared" si="6"/>
        <v>-2101312490.9566193</v>
      </c>
      <c r="K49" s="25">
        <f t="shared" si="6"/>
        <v>-1999629115.3315187</v>
      </c>
    </row>
    <row r="50" spans="1:11" ht="12.75">
      <c r="A50" s="33" t="s">
        <v>52</v>
      </c>
      <c r="B50" s="7">
        <f>+B48-B49</f>
        <v>1428178940.7182</v>
      </c>
      <c r="C50" s="7">
        <f aca="true" t="shared" si="7" ref="C50:K50">+C48-C49</f>
        <v>1869618677.0249765</v>
      </c>
      <c r="D50" s="69">
        <f t="shared" si="7"/>
        <v>-1351482346</v>
      </c>
      <c r="E50" s="70">
        <f t="shared" si="7"/>
        <v>-981794300</v>
      </c>
      <c r="F50" s="7">
        <f t="shared" si="7"/>
        <v>-28828202665.386063</v>
      </c>
      <c r="G50" s="71">
        <f t="shared" si="7"/>
        <v>-28828202665.386063</v>
      </c>
      <c r="H50" s="72">
        <f t="shared" si="7"/>
        <v>-750037042</v>
      </c>
      <c r="I50" s="70">
        <f t="shared" si="7"/>
        <v>1339777849.0862093</v>
      </c>
      <c r="J50" s="7">
        <f t="shared" si="7"/>
        <v>1533224255.9566193</v>
      </c>
      <c r="K50" s="71">
        <f t="shared" si="7"/>
        <v>1477401089.3315187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14792254115</v>
      </c>
      <c r="C53" s="6">
        <v>15897970708</v>
      </c>
      <c r="D53" s="23">
        <v>17351539621</v>
      </c>
      <c r="E53" s="24">
        <v>4384566098</v>
      </c>
      <c r="F53" s="6">
        <v>1003296084</v>
      </c>
      <c r="G53" s="25">
        <v>1003296084</v>
      </c>
      <c r="H53" s="26">
        <v>17977602264</v>
      </c>
      <c r="I53" s="24">
        <v>9234909025</v>
      </c>
      <c r="J53" s="6">
        <v>9096676169</v>
      </c>
      <c r="K53" s="25">
        <v>9732562595</v>
      </c>
    </row>
    <row r="54" spans="1:11" ht="12.75">
      <c r="A54" s="22" t="s">
        <v>55</v>
      </c>
      <c r="B54" s="6">
        <v>1095301685</v>
      </c>
      <c r="C54" s="6">
        <v>294325769</v>
      </c>
      <c r="D54" s="23">
        <v>0</v>
      </c>
      <c r="E54" s="24">
        <v>656779689</v>
      </c>
      <c r="F54" s="6">
        <v>738535181</v>
      </c>
      <c r="G54" s="25">
        <v>738535181</v>
      </c>
      <c r="H54" s="26">
        <v>578949228</v>
      </c>
      <c r="I54" s="24">
        <v>614541199</v>
      </c>
      <c r="J54" s="6">
        <v>651413918</v>
      </c>
      <c r="K54" s="25">
        <v>690499006</v>
      </c>
    </row>
    <row r="55" spans="1:11" ht="12.75">
      <c r="A55" s="22" t="s">
        <v>56</v>
      </c>
      <c r="B55" s="6">
        <v>661141608</v>
      </c>
      <c r="C55" s="6">
        <v>771215256</v>
      </c>
      <c r="D55" s="23">
        <v>-5479843538</v>
      </c>
      <c r="E55" s="24">
        <v>60200000</v>
      </c>
      <c r="F55" s="6">
        <v>972061270</v>
      </c>
      <c r="G55" s="25">
        <v>972061270</v>
      </c>
      <c r="H55" s="26">
        <v>-4771626248</v>
      </c>
      <c r="I55" s="24">
        <v>980751794</v>
      </c>
      <c r="J55" s="6">
        <v>961765743</v>
      </c>
      <c r="K55" s="25">
        <v>916991824</v>
      </c>
    </row>
    <row r="56" spans="1:11" ht="12.75">
      <c r="A56" s="22" t="s">
        <v>57</v>
      </c>
      <c r="B56" s="6">
        <v>409289245</v>
      </c>
      <c r="C56" s="6">
        <v>342298119</v>
      </c>
      <c r="D56" s="23">
        <v>242300915</v>
      </c>
      <c r="E56" s="24">
        <v>44213630</v>
      </c>
      <c r="F56" s="6">
        <v>390305980</v>
      </c>
      <c r="G56" s="25">
        <v>390305980</v>
      </c>
      <c r="H56" s="26">
        <v>386864579</v>
      </c>
      <c r="I56" s="24">
        <v>399947580</v>
      </c>
      <c r="J56" s="6">
        <v>424546200</v>
      </c>
      <c r="K56" s="25">
        <v>453780300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258449722</v>
      </c>
      <c r="C59" s="6">
        <v>460690874</v>
      </c>
      <c r="D59" s="23">
        <v>410939561</v>
      </c>
      <c r="E59" s="24">
        <v>479387848</v>
      </c>
      <c r="F59" s="6">
        <v>479387848</v>
      </c>
      <c r="G59" s="25">
        <v>479387848</v>
      </c>
      <c r="H59" s="26">
        <v>479387848</v>
      </c>
      <c r="I59" s="24">
        <v>486074580</v>
      </c>
      <c r="J59" s="6">
        <v>530467314</v>
      </c>
      <c r="K59" s="25">
        <v>580674718</v>
      </c>
    </row>
    <row r="60" spans="1:11" ht="12.75">
      <c r="A60" s="90" t="s">
        <v>60</v>
      </c>
      <c r="B60" s="6">
        <v>114886184</v>
      </c>
      <c r="C60" s="6">
        <v>172798914</v>
      </c>
      <c r="D60" s="23">
        <v>169116183</v>
      </c>
      <c r="E60" s="24">
        <v>181198293</v>
      </c>
      <c r="F60" s="6">
        <v>181198293</v>
      </c>
      <c r="G60" s="25">
        <v>181198293</v>
      </c>
      <c r="H60" s="26">
        <v>181198293</v>
      </c>
      <c r="I60" s="24">
        <v>180555310</v>
      </c>
      <c r="J60" s="6">
        <v>195034456</v>
      </c>
      <c r="K60" s="25">
        <v>211084342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30202</v>
      </c>
      <c r="C63" s="98">
        <v>22413</v>
      </c>
      <c r="D63" s="99">
        <v>23758</v>
      </c>
      <c r="E63" s="97">
        <v>8562</v>
      </c>
      <c r="F63" s="98">
        <v>8562</v>
      </c>
      <c r="G63" s="99">
        <v>8562</v>
      </c>
      <c r="H63" s="100">
        <v>8562</v>
      </c>
      <c r="I63" s="97">
        <v>5000</v>
      </c>
      <c r="J63" s="98">
        <v>4000</v>
      </c>
      <c r="K63" s="99">
        <v>3000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155862</v>
      </c>
      <c r="C65" s="98">
        <v>62402</v>
      </c>
      <c r="D65" s="99">
        <v>367148</v>
      </c>
      <c r="E65" s="97">
        <v>20370</v>
      </c>
      <c r="F65" s="98">
        <v>24683</v>
      </c>
      <c r="G65" s="99">
        <v>24683</v>
      </c>
      <c r="H65" s="100">
        <v>24683</v>
      </c>
      <c r="I65" s="97">
        <v>24683</v>
      </c>
      <c r="J65" s="98">
        <v>24683</v>
      </c>
      <c r="K65" s="99">
        <v>24683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0.9906583226215113</v>
      </c>
      <c r="C70" s="5">
        <f aca="true" t="shared" si="8" ref="C70:K70">IF(ISERROR(C71/C72),0,(C71/C72))</f>
        <v>0.986310293629628</v>
      </c>
      <c r="D70" s="5">
        <f t="shared" si="8"/>
        <v>0</v>
      </c>
      <c r="E70" s="5">
        <f t="shared" si="8"/>
        <v>0</v>
      </c>
      <c r="F70" s="5">
        <f t="shared" si="8"/>
        <v>-0.8324857367187386</v>
      </c>
      <c r="G70" s="5">
        <f t="shared" si="8"/>
        <v>-0.8324857367187386</v>
      </c>
      <c r="H70" s="5">
        <f t="shared" si="8"/>
        <v>0</v>
      </c>
      <c r="I70" s="5">
        <f t="shared" si="8"/>
        <v>0.28751647818281734</v>
      </c>
      <c r="J70" s="5">
        <f t="shared" si="8"/>
        <v>0.5761810036135844</v>
      </c>
      <c r="K70" s="5">
        <f t="shared" si="8"/>
        <v>0.5696191826469067</v>
      </c>
    </row>
    <row r="71" spans="1:11" ht="12.75" hidden="1">
      <c r="A71" s="2" t="s">
        <v>120</v>
      </c>
      <c r="B71" s="2">
        <f>+B83</f>
        <v>7237646741</v>
      </c>
      <c r="C71" s="2">
        <f aca="true" t="shared" si="9" ref="C71:K71">+C83</f>
        <v>6948885609</v>
      </c>
      <c r="D71" s="2">
        <f t="shared" si="9"/>
        <v>0</v>
      </c>
      <c r="E71" s="2">
        <f t="shared" si="9"/>
        <v>0</v>
      </c>
      <c r="F71" s="2">
        <f t="shared" si="9"/>
        <v>-7079219765</v>
      </c>
      <c r="G71" s="2">
        <f t="shared" si="9"/>
        <v>-7079219765</v>
      </c>
      <c r="H71" s="2">
        <f t="shared" si="9"/>
        <v>0</v>
      </c>
      <c r="I71" s="2">
        <f t="shared" si="9"/>
        <v>5473631719</v>
      </c>
      <c r="J71" s="2">
        <f t="shared" si="9"/>
        <v>5872579941</v>
      </c>
      <c r="K71" s="2">
        <f t="shared" si="9"/>
        <v>6357534838</v>
      </c>
    </row>
    <row r="72" spans="1:11" ht="12.75" hidden="1">
      <c r="A72" s="2" t="s">
        <v>121</v>
      </c>
      <c r="B72" s="2">
        <f>+B77</f>
        <v>7305896065</v>
      </c>
      <c r="C72" s="2">
        <f aca="true" t="shared" si="10" ref="C72:K72">+C77</f>
        <v>7045334165</v>
      </c>
      <c r="D72" s="2">
        <f t="shared" si="10"/>
        <v>5731166759</v>
      </c>
      <c r="E72" s="2">
        <f t="shared" si="10"/>
        <v>-2742202740</v>
      </c>
      <c r="F72" s="2">
        <f t="shared" si="10"/>
        <v>8503712980</v>
      </c>
      <c r="G72" s="2">
        <f t="shared" si="10"/>
        <v>8503712980</v>
      </c>
      <c r="H72" s="2">
        <f t="shared" si="10"/>
        <v>7779057775</v>
      </c>
      <c r="I72" s="2">
        <f t="shared" si="10"/>
        <v>19037627873</v>
      </c>
      <c r="J72" s="2">
        <f t="shared" si="10"/>
        <v>10192248450</v>
      </c>
      <c r="K72" s="2">
        <f t="shared" si="10"/>
        <v>11161026580</v>
      </c>
    </row>
    <row r="73" spans="1:11" ht="12.75" hidden="1">
      <c r="A73" s="2" t="s">
        <v>122</v>
      </c>
      <c r="B73" s="2">
        <f>+B74</f>
        <v>973180336.3333335</v>
      </c>
      <c r="C73" s="2">
        <f aca="true" t="shared" si="11" ref="C73:K73">+(C78+C80+C81+C82)-(B78+B80+B81+B82)</f>
        <v>278121682</v>
      </c>
      <c r="D73" s="2">
        <f t="shared" si="11"/>
        <v>808761935</v>
      </c>
      <c r="E73" s="2">
        <f t="shared" si="11"/>
        <v>-2830949738</v>
      </c>
      <c r="F73" s="2">
        <f>+(F78+F80+F81+F82)-(D78+D80+D81+D82)</f>
        <v>12869248192</v>
      </c>
      <c r="G73" s="2">
        <f>+(G78+G80+G81+G82)-(D78+D80+D81+D82)</f>
        <v>12869248192</v>
      </c>
      <c r="H73" s="2">
        <f>+(H78+H80+H81+H82)-(D78+D80+D81+D82)</f>
        <v>-195599170</v>
      </c>
      <c r="I73" s="2">
        <f>+(I78+I80+I81+I82)-(E78+E80+E81+E82)</f>
        <v>526769930</v>
      </c>
      <c r="J73" s="2">
        <f t="shared" si="11"/>
        <v>25390431</v>
      </c>
      <c r="K73" s="2">
        <f t="shared" si="11"/>
        <v>-23008927</v>
      </c>
    </row>
    <row r="74" spans="1:11" ht="12.75" hidden="1">
      <c r="A74" s="2" t="s">
        <v>123</v>
      </c>
      <c r="B74" s="2">
        <f>+TREND(C74:E74)</f>
        <v>973180336.3333335</v>
      </c>
      <c r="C74" s="2">
        <f>+C73</f>
        <v>278121682</v>
      </c>
      <c r="D74" s="2">
        <f aca="true" t="shared" si="12" ref="D74:K74">+D73</f>
        <v>808761935</v>
      </c>
      <c r="E74" s="2">
        <f t="shared" si="12"/>
        <v>-2830949738</v>
      </c>
      <c r="F74" s="2">
        <f t="shared" si="12"/>
        <v>12869248192</v>
      </c>
      <c r="G74" s="2">
        <f t="shared" si="12"/>
        <v>12869248192</v>
      </c>
      <c r="H74" s="2">
        <f t="shared" si="12"/>
        <v>-195599170</v>
      </c>
      <c r="I74" s="2">
        <f t="shared" si="12"/>
        <v>526769930</v>
      </c>
      <c r="J74" s="2">
        <f t="shared" si="12"/>
        <v>25390431</v>
      </c>
      <c r="K74" s="2">
        <f t="shared" si="12"/>
        <v>-23008927</v>
      </c>
    </row>
    <row r="75" spans="1:11" ht="12.75" hidden="1">
      <c r="A75" s="2" t="s">
        <v>124</v>
      </c>
      <c r="B75" s="2">
        <f>+B84-(((B80+B81+B78)*B70)-B79)</f>
        <v>186796415.28180003</v>
      </c>
      <c r="C75" s="2">
        <f aca="true" t="shared" si="13" ref="C75:K75">+C84-(((C80+C81+C78)*C70)-C79)</f>
        <v>-236593383.0249765</v>
      </c>
      <c r="D75" s="2">
        <f t="shared" si="13"/>
        <v>3936702163</v>
      </c>
      <c r="E75" s="2">
        <f t="shared" si="13"/>
        <v>1272794300</v>
      </c>
      <c r="F75" s="2">
        <f t="shared" si="13"/>
        <v>12744743229.386065</v>
      </c>
      <c r="G75" s="2">
        <f t="shared" si="13"/>
        <v>12744743229.386065</v>
      </c>
      <c r="H75" s="2">
        <f t="shared" si="13"/>
        <v>3987137656</v>
      </c>
      <c r="I75" s="2">
        <f t="shared" si="13"/>
        <v>-2120643169.0862093</v>
      </c>
      <c r="J75" s="2">
        <f t="shared" si="13"/>
        <v>-2101312490.9566193</v>
      </c>
      <c r="K75" s="2">
        <f t="shared" si="13"/>
        <v>-1999629115.3315187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7305896065</v>
      </c>
      <c r="C77" s="3">
        <v>7045334165</v>
      </c>
      <c r="D77" s="3">
        <v>5731166759</v>
      </c>
      <c r="E77" s="3">
        <v>-2742202740</v>
      </c>
      <c r="F77" s="3">
        <v>8503712980</v>
      </c>
      <c r="G77" s="3">
        <v>8503712980</v>
      </c>
      <c r="H77" s="3">
        <v>7779057775</v>
      </c>
      <c r="I77" s="3">
        <v>19037627873</v>
      </c>
      <c r="J77" s="3">
        <v>10192248450</v>
      </c>
      <c r="K77" s="3">
        <v>11161026580</v>
      </c>
    </row>
    <row r="78" spans="1:11" ht="13.5" hidden="1">
      <c r="A78" s="1" t="s">
        <v>67</v>
      </c>
      <c r="B78" s="3">
        <v>24306821</v>
      </c>
      <c r="C78" s="3">
        <v>64059345</v>
      </c>
      <c r="D78" s="3">
        <v>77604597</v>
      </c>
      <c r="E78" s="3">
        <v>0</v>
      </c>
      <c r="F78" s="3">
        <v>0</v>
      </c>
      <c r="G78" s="3">
        <v>0</v>
      </c>
      <c r="H78" s="3">
        <v>95588003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1914569954</v>
      </c>
      <c r="C79" s="3">
        <v>1757911243</v>
      </c>
      <c r="D79" s="3">
        <v>2880174445</v>
      </c>
      <c r="E79" s="3">
        <v>0</v>
      </c>
      <c r="F79" s="3">
        <v>-1600700391</v>
      </c>
      <c r="G79" s="3">
        <v>-1600700391</v>
      </c>
      <c r="H79" s="3">
        <v>2711884876</v>
      </c>
      <c r="I79" s="3">
        <v>-3508052000</v>
      </c>
      <c r="J79" s="3">
        <v>-3595319160</v>
      </c>
      <c r="K79" s="3">
        <v>-3777101660</v>
      </c>
    </row>
    <row r="80" spans="1:11" ht="13.5" hidden="1">
      <c r="A80" s="1" t="s">
        <v>69</v>
      </c>
      <c r="B80" s="3">
        <v>1267085219</v>
      </c>
      <c r="C80" s="3">
        <v>1215022383</v>
      </c>
      <c r="D80" s="3">
        <v>1707851504</v>
      </c>
      <c r="E80" s="3">
        <v>0</v>
      </c>
      <c r="F80" s="3">
        <v>15700197930</v>
      </c>
      <c r="G80" s="3">
        <v>15700197930</v>
      </c>
      <c r="H80" s="3">
        <v>1636587902</v>
      </c>
      <c r="I80" s="3">
        <v>526769930</v>
      </c>
      <c r="J80" s="3">
        <v>552160361</v>
      </c>
      <c r="K80" s="3">
        <v>529151434</v>
      </c>
    </row>
    <row r="81" spans="1:11" ht="13.5" hidden="1">
      <c r="A81" s="1" t="s">
        <v>70</v>
      </c>
      <c r="B81" s="3">
        <v>452674001</v>
      </c>
      <c r="C81" s="3">
        <v>743106055</v>
      </c>
      <c r="D81" s="3">
        <v>1045493637</v>
      </c>
      <c r="E81" s="3">
        <v>0</v>
      </c>
      <c r="F81" s="3">
        <v>0</v>
      </c>
      <c r="G81" s="3">
        <v>0</v>
      </c>
      <c r="H81" s="3">
        <v>903174663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80</v>
      </c>
      <c r="C82" s="3">
        <v>20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7237646741</v>
      </c>
      <c r="C83" s="3">
        <v>6948885609</v>
      </c>
      <c r="D83" s="3">
        <v>0</v>
      </c>
      <c r="E83" s="3">
        <v>0</v>
      </c>
      <c r="F83" s="3">
        <v>-7079219765</v>
      </c>
      <c r="G83" s="3">
        <v>-7079219765</v>
      </c>
      <c r="H83" s="3">
        <v>0</v>
      </c>
      <c r="I83" s="3">
        <v>5473631719</v>
      </c>
      <c r="J83" s="3">
        <v>5872579941</v>
      </c>
      <c r="K83" s="3">
        <v>6357534838</v>
      </c>
    </row>
    <row r="84" spans="1:11" ht="13.5" hidden="1">
      <c r="A84" s="1" t="s">
        <v>73</v>
      </c>
      <c r="B84" s="3">
        <v>0</v>
      </c>
      <c r="C84" s="3">
        <v>0</v>
      </c>
      <c r="D84" s="3">
        <v>1056527718</v>
      </c>
      <c r="E84" s="3">
        <v>1272794300</v>
      </c>
      <c r="F84" s="3">
        <v>1275252780</v>
      </c>
      <c r="G84" s="3">
        <v>1275252780</v>
      </c>
      <c r="H84" s="3">
        <v>1275252780</v>
      </c>
      <c r="I84" s="3">
        <v>1538863866</v>
      </c>
      <c r="J84" s="3">
        <v>1812150980</v>
      </c>
      <c r="K84" s="3">
        <v>2078887352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19666779</v>
      </c>
      <c r="C5" s="6">
        <v>21367983</v>
      </c>
      <c r="D5" s="23">
        <v>21541089</v>
      </c>
      <c r="E5" s="24">
        <v>28628135</v>
      </c>
      <c r="F5" s="6">
        <v>28628135</v>
      </c>
      <c r="G5" s="25">
        <v>28628135</v>
      </c>
      <c r="H5" s="26">
        <v>22398747</v>
      </c>
      <c r="I5" s="24">
        <v>44941560</v>
      </c>
      <c r="J5" s="6">
        <v>47084892</v>
      </c>
      <c r="K5" s="25">
        <v>49627488</v>
      </c>
    </row>
    <row r="6" spans="1:11" ht="12.75">
      <c r="A6" s="22" t="s">
        <v>19</v>
      </c>
      <c r="B6" s="6">
        <v>922246</v>
      </c>
      <c r="C6" s="6">
        <v>1119231</v>
      </c>
      <c r="D6" s="23">
        <v>1134823</v>
      </c>
      <c r="E6" s="24">
        <v>1245036</v>
      </c>
      <c r="F6" s="6">
        <v>1286036</v>
      </c>
      <c r="G6" s="25">
        <v>1286036</v>
      </c>
      <c r="H6" s="26">
        <v>1236778</v>
      </c>
      <c r="I6" s="24">
        <v>1312272</v>
      </c>
      <c r="J6" s="6">
        <v>1383132</v>
      </c>
      <c r="K6" s="25">
        <v>1457820</v>
      </c>
    </row>
    <row r="7" spans="1:11" ht="12.75">
      <c r="A7" s="22" t="s">
        <v>20</v>
      </c>
      <c r="B7" s="6">
        <v>6404636</v>
      </c>
      <c r="C7" s="6">
        <v>7952902</v>
      </c>
      <c r="D7" s="23">
        <v>7815520</v>
      </c>
      <c r="E7" s="24">
        <v>41099280</v>
      </c>
      <c r="F7" s="6">
        <v>70543224</v>
      </c>
      <c r="G7" s="25">
        <v>70543224</v>
      </c>
      <c r="H7" s="26">
        <v>8533469</v>
      </c>
      <c r="I7" s="24">
        <v>42537600</v>
      </c>
      <c r="J7" s="6">
        <v>44834628</v>
      </c>
      <c r="K7" s="25">
        <v>47255688</v>
      </c>
    </row>
    <row r="8" spans="1:11" ht="12.75">
      <c r="A8" s="22" t="s">
        <v>21</v>
      </c>
      <c r="B8" s="6">
        <v>205724562</v>
      </c>
      <c r="C8" s="6">
        <v>200211181</v>
      </c>
      <c r="D8" s="23">
        <v>215651996</v>
      </c>
      <c r="E8" s="24">
        <v>236959004</v>
      </c>
      <c r="F8" s="6">
        <v>231718000</v>
      </c>
      <c r="G8" s="25">
        <v>231718000</v>
      </c>
      <c r="H8" s="26">
        <v>232369071</v>
      </c>
      <c r="I8" s="24">
        <v>261766008</v>
      </c>
      <c r="J8" s="6">
        <v>275901384</v>
      </c>
      <c r="K8" s="25">
        <v>290800044</v>
      </c>
    </row>
    <row r="9" spans="1:11" ht="12.75">
      <c r="A9" s="22" t="s">
        <v>22</v>
      </c>
      <c r="B9" s="6">
        <v>7886975</v>
      </c>
      <c r="C9" s="6">
        <v>7675992</v>
      </c>
      <c r="D9" s="23">
        <v>-26297932</v>
      </c>
      <c r="E9" s="24">
        <v>12857556</v>
      </c>
      <c r="F9" s="6">
        <v>10820904</v>
      </c>
      <c r="G9" s="25">
        <v>10820904</v>
      </c>
      <c r="H9" s="26">
        <v>14461269</v>
      </c>
      <c r="I9" s="24">
        <v>13891536</v>
      </c>
      <c r="J9" s="6">
        <v>14641704</v>
      </c>
      <c r="K9" s="25">
        <v>15432324</v>
      </c>
    </row>
    <row r="10" spans="1:11" ht="20.25">
      <c r="A10" s="27" t="s">
        <v>114</v>
      </c>
      <c r="B10" s="28">
        <f>SUM(B5:B9)</f>
        <v>240605198</v>
      </c>
      <c r="C10" s="29">
        <f aca="true" t="shared" si="0" ref="C10:K10">SUM(C5:C9)</f>
        <v>238327289</v>
      </c>
      <c r="D10" s="30">
        <f t="shared" si="0"/>
        <v>219845496</v>
      </c>
      <c r="E10" s="28">
        <f t="shared" si="0"/>
        <v>320789011</v>
      </c>
      <c r="F10" s="29">
        <f t="shared" si="0"/>
        <v>342996299</v>
      </c>
      <c r="G10" s="31">
        <f t="shared" si="0"/>
        <v>342996299</v>
      </c>
      <c r="H10" s="32">
        <f t="shared" si="0"/>
        <v>278999334</v>
      </c>
      <c r="I10" s="28">
        <f t="shared" si="0"/>
        <v>364448976</v>
      </c>
      <c r="J10" s="29">
        <f t="shared" si="0"/>
        <v>383845740</v>
      </c>
      <c r="K10" s="31">
        <f t="shared" si="0"/>
        <v>404573364</v>
      </c>
    </row>
    <row r="11" spans="1:11" ht="12.75">
      <c r="A11" s="22" t="s">
        <v>23</v>
      </c>
      <c r="B11" s="6">
        <v>83579362</v>
      </c>
      <c r="C11" s="6">
        <v>91910835</v>
      </c>
      <c r="D11" s="23">
        <v>107851739</v>
      </c>
      <c r="E11" s="24">
        <v>143797344</v>
      </c>
      <c r="F11" s="6">
        <v>143497343</v>
      </c>
      <c r="G11" s="25">
        <v>143497343</v>
      </c>
      <c r="H11" s="26">
        <v>115416023</v>
      </c>
      <c r="I11" s="24">
        <v>151968636</v>
      </c>
      <c r="J11" s="6">
        <v>162454416</v>
      </c>
      <c r="K11" s="25">
        <v>173257800</v>
      </c>
    </row>
    <row r="12" spans="1:11" ht="12.75">
      <c r="A12" s="22" t="s">
        <v>24</v>
      </c>
      <c r="B12" s="6">
        <v>17824651</v>
      </c>
      <c r="C12" s="6">
        <v>18984403</v>
      </c>
      <c r="D12" s="23">
        <v>21165437</v>
      </c>
      <c r="E12" s="24">
        <v>22954272</v>
      </c>
      <c r="F12" s="6">
        <v>22954272</v>
      </c>
      <c r="G12" s="25">
        <v>22954272</v>
      </c>
      <c r="H12" s="26">
        <v>22596308</v>
      </c>
      <c r="I12" s="24">
        <v>24790656</v>
      </c>
      <c r="J12" s="6">
        <v>26501160</v>
      </c>
      <c r="K12" s="25">
        <v>28263516</v>
      </c>
    </row>
    <row r="13" spans="1:11" ht="12.75">
      <c r="A13" s="22" t="s">
        <v>115</v>
      </c>
      <c r="B13" s="6">
        <v>36135735</v>
      </c>
      <c r="C13" s="6">
        <v>40333006</v>
      </c>
      <c r="D13" s="23">
        <v>41845721</v>
      </c>
      <c r="E13" s="24">
        <v>0</v>
      </c>
      <c r="F13" s="6">
        <v>41000000</v>
      </c>
      <c r="G13" s="25">
        <v>41000000</v>
      </c>
      <c r="H13" s="26">
        <v>47758606</v>
      </c>
      <c r="I13" s="24">
        <v>0</v>
      </c>
      <c r="J13" s="6">
        <v>0</v>
      </c>
      <c r="K13" s="25">
        <v>0</v>
      </c>
    </row>
    <row r="14" spans="1:11" ht="12.75">
      <c r="A14" s="22" t="s">
        <v>25</v>
      </c>
      <c r="B14" s="6">
        <v>578056</v>
      </c>
      <c r="C14" s="6">
        <v>387912</v>
      </c>
      <c r="D14" s="23">
        <v>583029</v>
      </c>
      <c r="E14" s="24">
        <v>1173016</v>
      </c>
      <c r="F14" s="6">
        <v>1173020</v>
      </c>
      <c r="G14" s="25">
        <v>1173020</v>
      </c>
      <c r="H14" s="26">
        <v>575414</v>
      </c>
      <c r="I14" s="24">
        <v>920172</v>
      </c>
      <c r="J14" s="6">
        <v>969852</v>
      </c>
      <c r="K14" s="25">
        <v>1022220</v>
      </c>
    </row>
    <row r="15" spans="1:11" ht="12.75">
      <c r="A15" s="22" t="s">
        <v>26</v>
      </c>
      <c r="B15" s="6">
        <v>15165502</v>
      </c>
      <c r="C15" s="6">
        <v>17644111</v>
      </c>
      <c r="D15" s="23">
        <v>2713902</v>
      </c>
      <c r="E15" s="24">
        <v>1592004</v>
      </c>
      <c r="F15" s="6">
        <v>13896947</v>
      </c>
      <c r="G15" s="25">
        <v>13896947</v>
      </c>
      <c r="H15" s="26">
        <v>4595526</v>
      </c>
      <c r="I15" s="24">
        <v>5462400</v>
      </c>
      <c r="J15" s="6">
        <v>5757360</v>
      </c>
      <c r="K15" s="25">
        <v>6068256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4000000</v>
      </c>
      <c r="F16" s="6">
        <v>4000000</v>
      </c>
      <c r="G16" s="25">
        <v>4000000</v>
      </c>
      <c r="H16" s="26">
        <v>0</v>
      </c>
      <c r="I16" s="24">
        <v>1500000</v>
      </c>
      <c r="J16" s="6">
        <v>1581000</v>
      </c>
      <c r="K16" s="25">
        <v>1666380</v>
      </c>
    </row>
    <row r="17" spans="1:11" ht="12.75">
      <c r="A17" s="22" t="s">
        <v>27</v>
      </c>
      <c r="B17" s="6">
        <v>53934895</v>
      </c>
      <c r="C17" s="6">
        <v>79520277</v>
      </c>
      <c r="D17" s="23">
        <v>67015329</v>
      </c>
      <c r="E17" s="24">
        <v>87278532</v>
      </c>
      <c r="F17" s="6">
        <v>86776369</v>
      </c>
      <c r="G17" s="25">
        <v>86776369</v>
      </c>
      <c r="H17" s="26">
        <v>70087479</v>
      </c>
      <c r="I17" s="24">
        <v>123278520</v>
      </c>
      <c r="J17" s="6">
        <v>129980880</v>
      </c>
      <c r="K17" s="25">
        <v>137039916</v>
      </c>
    </row>
    <row r="18" spans="1:11" ht="12.75">
      <c r="A18" s="33" t="s">
        <v>28</v>
      </c>
      <c r="B18" s="34">
        <f>SUM(B11:B17)</f>
        <v>207218201</v>
      </c>
      <c r="C18" s="35">
        <f aca="true" t="shared" si="1" ref="C18:K18">SUM(C11:C17)</f>
        <v>248780544</v>
      </c>
      <c r="D18" s="36">
        <f t="shared" si="1"/>
        <v>241175157</v>
      </c>
      <c r="E18" s="34">
        <f t="shared" si="1"/>
        <v>260795168</v>
      </c>
      <c r="F18" s="35">
        <f t="shared" si="1"/>
        <v>313297951</v>
      </c>
      <c r="G18" s="37">
        <f t="shared" si="1"/>
        <v>313297951</v>
      </c>
      <c r="H18" s="38">
        <f t="shared" si="1"/>
        <v>261029356</v>
      </c>
      <c r="I18" s="34">
        <f t="shared" si="1"/>
        <v>307920384</v>
      </c>
      <c r="J18" s="35">
        <f t="shared" si="1"/>
        <v>327244668</v>
      </c>
      <c r="K18" s="37">
        <f t="shared" si="1"/>
        <v>347318088</v>
      </c>
    </row>
    <row r="19" spans="1:11" ht="12.75">
      <c r="A19" s="33" t="s">
        <v>29</v>
      </c>
      <c r="B19" s="39">
        <f>+B10-B18</f>
        <v>33386997</v>
      </c>
      <c r="C19" s="40">
        <f aca="true" t="shared" si="2" ref="C19:K19">+C10-C18</f>
        <v>-10453255</v>
      </c>
      <c r="D19" s="41">
        <f t="shared" si="2"/>
        <v>-21329661</v>
      </c>
      <c r="E19" s="39">
        <f t="shared" si="2"/>
        <v>59993843</v>
      </c>
      <c r="F19" s="40">
        <f t="shared" si="2"/>
        <v>29698348</v>
      </c>
      <c r="G19" s="42">
        <f t="shared" si="2"/>
        <v>29698348</v>
      </c>
      <c r="H19" s="43">
        <f t="shared" si="2"/>
        <v>17969978</v>
      </c>
      <c r="I19" s="39">
        <f t="shared" si="2"/>
        <v>56528592</v>
      </c>
      <c r="J19" s="40">
        <f t="shared" si="2"/>
        <v>56601072</v>
      </c>
      <c r="K19" s="42">
        <f t="shared" si="2"/>
        <v>57255276</v>
      </c>
    </row>
    <row r="20" spans="1:11" ht="20.25">
      <c r="A20" s="44" t="s">
        <v>30</v>
      </c>
      <c r="B20" s="45">
        <v>68216586</v>
      </c>
      <c r="C20" s="46">
        <v>61832180</v>
      </c>
      <c r="D20" s="47">
        <v>67446843</v>
      </c>
      <c r="E20" s="45">
        <v>74326001</v>
      </c>
      <c r="F20" s="46">
        <v>79326001</v>
      </c>
      <c r="G20" s="48">
        <v>79326001</v>
      </c>
      <c r="H20" s="49">
        <v>67326000</v>
      </c>
      <c r="I20" s="45">
        <v>103158012</v>
      </c>
      <c r="J20" s="46">
        <v>108728544</v>
      </c>
      <c r="K20" s="48">
        <v>114599880</v>
      </c>
    </row>
    <row r="21" spans="1:11" ht="12.75">
      <c r="A21" s="22" t="s">
        <v>116</v>
      </c>
      <c r="B21" s="50">
        <v>0</v>
      </c>
      <c r="C21" s="51">
        <v>0</v>
      </c>
      <c r="D21" s="52">
        <v>102747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101603583</v>
      </c>
      <c r="C22" s="57">
        <f aca="true" t="shared" si="3" ref="C22:K22">SUM(C19:C21)</f>
        <v>51378925</v>
      </c>
      <c r="D22" s="58">
        <f t="shared" si="3"/>
        <v>46219929</v>
      </c>
      <c r="E22" s="56">
        <f t="shared" si="3"/>
        <v>134319844</v>
      </c>
      <c r="F22" s="57">
        <f t="shared" si="3"/>
        <v>109024349</v>
      </c>
      <c r="G22" s="59">
        <f t="shared" si="3"/>
        <v>109024349</v>
      </c>
      <c r="H22" s="60">
        <f t="shared" si="3"/>
        <v>85295978</v>
      </c>
      <c r="I22" s="56">
        <f t="shared" si="3"/>
        <v>159686604</v>
      </c>
      <c r="J22" s="57">
        <f t="shared" si="3"/>
        <v>165329616</v>
      </c>
      <c r="K22" s="59">
        <f t="shared" si="3"/>
        <v>171855156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101603583</v>
      </c>
      <c r="C24" s="40">
        <f aca="true" t="shared" si="4" ref="C24:K24">SUM(C22:C23)</f>
        <v>51378925</v>
      </c>
      <c r="D24" s="41">
        <f t="shared" si="4"/>
        <v>46219929</v>
      </c>
      <c r="E24" s="39">
        <f t="shared" si="4"/>
        <v>134319844</v>
      </c>
      <c r="F24" s="40">
        <f t="shared" si="4"/>
        <v>109024349</v>
      </c>
      <c r="G24" s="42">
        <f t="shared" si="4"/>
        <v>109024349</v>
      </c>
      <c r="H24" s="43">
        <f t="shared" si="4"/>
        <v>85295978</v>
      </c>
      <c r="I24" s="39">
        <f t="shared" si="4"/>
        <v>159686604</v>
      </c>
      <c r="J24" s="40">
        <f t="shared" si="4"/>
        <v>165329616</v>
      </c>
      <c r="K24" s="42">
        <f t="shared" si="4"/>
        <v>171855156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104529119</v>
      </c>
      <c r="C27" s="7">
        <v>99688037</v>
      </c>
      <c r="D27" s="69">
        <v>50714150</v>
      </c>
      <c r="E27" s="70">
        <v>134319987</v>
      </c>
      <c r="F27" s="7">
        <v>157257527</v>
      </c>
      <c r="G27" s="71">
        <v>157257527</v>
      </c>
      <c r="H27" s="72">
        <v>142467889</v>
      </c>
      <c r="I27" s="70">
        <v>159417636</v>
      </c>
      <c r="J27" s="7">
        <v>168026244</v>
      </c>
      <c r="K27" s="71">
        <v>177099648</v>
      </c>
    </row>
    <row r="28" spans="1:11" ht="12.75">
      <c r="A28" s="73" t="s">
        <v>34</v>
      </c>
      <c r="B28" s="6">
        <v>104529119</v>
      </c>
      <c r="C28" s="6">
        <v>99688037</v>
      </c>
      <c r="D28" s="23">
        <v>33296585</v>
      </c>
      <c r="E28" s="24">
        <v>77077680</v>
      </c>
      <c r="F28" s="6">
        <v>78384826</v>
      </c>
      <c r="G28" s="25">
        <v>78384826</v>
      </c>
      <c r="H28" s="26">
        <v>81440364</v>
      </c>
      <c r="I28" s="24">
        <v>103158000</v>
      </c>
      <c r="J28" s="6">
        <v>109185108</v>
      </c>
      <c r="K28" s="25">
        <v>115081092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1284875</v>
      </c>
      <c r="I31" s="24">
        <v>56259636</v>
      </c>
      <c r="J31" s="6">
        <v>58841136</v>
      </c>
      <c r="K31" s="25">
        <v>62018556</v>
      </c>
    </row>
    <row r="32" spans="1:11" ht="12.75">
      <c r="A32" s="33" t="s">
        <v>37</v>
      </c>
      <c r="B32" s="7">
        <f>SUM(B28:B31)</f>
        <v>104529119</v>
      </c>
      <c r="C32" s="7">
        <f aca="true" t="shared" si="5" ref="C32:K32">SUM(C28:C31)</f>
        <v>99688037</v>
      </c>
      <c r="D32" s="69">
        <f t="shared" si="5"/>
        <v>33296585</v>
      </c>
      <c r="E32" s="70">
        <f t="shared" si="5"/>
        <v>77077680</v>
      </c>
      <c r="F32" s="7">
        <f t="shared" si="5"/>
        <v>78384826</v>
      </c>
      <c r="G32" s="71">
        <f t="shared" si="5"/>
        <v>78384826</v>
      </c>
      <c r="H32" s="72">
        <f t="shared" si="5"/>
        <v>82725239</v>
      </c>
      <c r="I32" s="70">
        <f t="shared" si="5"/>
        <v>159417636</v>
      </c>
      <c r="J32" s="7">
        <f t="shared" si="5"/>
        <v>168026244</v>
      </c>
      <c r="K32" s="71">
        <f t="shared" si="5"/>
        <v>177099648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115242952</v>
      </c>
      <c r="C35" s="6">
        <v>125539589</v>
      </c>
      <c r="D35" s="23">
        <v>175622579</v>
      </c>
      <c r="E35" s="24">
        <v>-143</v>
      </c>
      <c r="F35" s="6">
        <v>-48233179</v>
      </c>
      <c r="G35" s="25">
        <v>-48233179</v>
      </c>
      <c r="H35" s="26">
        <v>211252045</v>
      </c>
      <c r="I35" s="24">
        <v>163062968</v>
      </c>
      <c r="J35" s="6">
        <v>-2696628</v>
      </c>
      <c r="K35" s="25">
        <v>-5244492</v>
      </c>
    </row>
    <row r="36" spans="1:11" ht="12.75">
      <c r="A36" s="22" t="s">
        <v>40</v>
      </c>
      <c r="B36" s="6">
        <v>958389429</v>
      </c>
      <c r="C36" s="6">
        <v>994203500</v>
      </c>
      <c r="D36" s="23">
        <v>1003939897</v>
      </c>
      <c r="E36" s="24">
        <v>134319987</v>
      </c>
      <c r="F36" s="6">
        <v>157257527</v>
      </c>
      <c r="G36" s="25">
        <v>157257527</v>
      </c>
      <c r="H36" s="26">
        <v>1055475350</v>
      </c>
      <c r="I36" s="24">
        <v>1007816636</v>
      </c>
      <c r="J36" s="6">
        <v>168026244</v>
      </c>
      <c r="K36" s="25">
        <v>177099648</v>
      </c>
    </row>
    <row r="37" spans="1:11" ht="12.75">
      <c r="A37" s="22" t="s">
        <v>41</v>
      </c>
      <c r="B37" s="6">
        <v>41861323</v>
      </c>
      <c r="C37" s="6">
        <v>37252833</v>
      </c>
      <c r="D37" s="23">
        <v>55906979</v>
      </c>
      <c r="E37" s="24">
        <v>0</v>
      </c>
      <c r="F37" s="6">
        <v>0</v>
      </c>
      <c r="G37" s="25">
        <v>0</v>
      </c>
      <c r="H37" s="26">
        <v>59526822</v>
      </c>
      <c r="I37" s="24">
        <v>46928000</v>
      </c>
      <c r="J37" s="6">
        <v>0</v>
      </c>
      <c r="K37" s="25">
        <v>0</v>
      </c>
    </row>
    <row r="38" spans="1:11" ht="12.75">
      <c r="A38" s="22" t="s">
        <v>42</v>
      </c>
      <c r="B38" s="6">
        <v>11293181</v>
      </c>
      <c r="C38" s="6">
        <v>11443618</v>
      </c>
      <c r="D38" s="23">
        <v>11608248</v>
      </c>
      <c r="E38" s="24">
        <v>0</v>
      </c>
      <c r="F38" s="6">
        <v>0</v>
      </c>
      <c r="G38" s="25">
        <v>0</v>
      </c>
      <c r="H38" s="26">
        <v>11608248</v>
      </c>
      <c r="I38" s="24">
        <v>11750000</v>
      </c>
      <c r="J38" s="6">
        <v>0</v>
      </c>
      <c r="K38" s="25">
        <v>0</v>
      </c>
    </row>
    <row r="39" spans="1:11" ht="12.75">
      <c r="A39" s="22" t="s">
        <v>43</v>
      </c>
      <c r="B39" s="6">
        <v>1020477877</v>
      </c>
      <c r="C39" s="6">
        <v>1071046638</v>
      </c>
      <c r="D39" s="23">
        <v>1065827303</v>
      </c>
      <c r="E39" s="24">
        <v>0</v>
      </c>
      <c r="F39" s="6">
        <v>0</v>
      </c>
      <c r="G39" s="25">
        <v>0</v>
      </c>
      <c r="H39" s="26">
        <v>1110296354</v>
      </c>
      <c r="I39" s="24">
        <v>952515000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94373834</v>
      </c>
      <c r="C42" s="6">
        <v>47977191</v>
      </c>
      <c r="D42" s="23">
        <v>120319306</v>
      </c>
      <c r="E42" s="24">
        <v>130319848</v>
      </c>
      <c r="F42" s="6">
        <v>147665353</v>
      </c>
      <c r="G42" s="25">
        <v>147665353</v>
      </c>
      <c r="H42" s="26">
        <v>111852364</v>
      </c>
      <c r="I42" s="24">
        <v>64772592</v>
      </c>
      <c r="J42" s="6">
        <v>65573772</v>
      </c>
      <c r="K42" s="25">
        <v>66712488</v>
      </c>
    </row>
    <row r="43" spans="1:11" ht="12.75">
      <c r="A43" s="22" t="s">
        <v>46</v>
      </c>
      <c r="B43" s="6">
        <v>-40516435</v>
      </c>
      <c r="C43" s="6">
        <v>-69280539</v>
      </c>
      <c r="D43" s="23">
        <v>-112355871</v>
      </c>
      <c r="E43" s="24">
        <v>-123845519</v>
      </c>
      <c r="F43" s="6">
        <v>-152357531</v>
      </c>
      <c r="G43" s="25">
        <v>-152357531</v>
      </c>
      <c r="H43" s="26">
        <v>-111963723</v>
      </c>
      <c r="I43" s="24">
        <v>-511583212</v>
      </c>
      <c r="J43" s="6">
        <v>283574332</v>
      </c>
      <c r="K43" s="25">
        <v>-123319752</v>
      </c>
    </row>
    <row r="44" spans="1:11" ht="12.75">
      <c r="A44" s="22" t="s">
        <v>47</v>
      </c>
      <c r="B44" s="6">
        <v>-291574</v>
      </c>
      <c r="C44" s="6">
        <v>-291552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1562028</v>
      </c>
      <c r="J44" s="6">
        <v>1646376</v>
      </c>
      <c r="K44" s="25">
        <v>1735284</v>
      </c>
    </row>
    <row r="45" spans="1:11" ht="12.75">
      <c r="A45" s="33" t="s">
        <v>48</v>
      </c>
      <c r="B45" s="7">
        <v>73153600</v>
      </c>
      <c r="C45" s="7">
        <v>51559146</v>
      </c>
      <c r="D45" s="69">
        <v>59522446</v>
      </c>
      <c r="E45" s="70">
        <v>6474329</v>
      </c>
      <c r="F45" s="7">
        <v>-4692178</v>
      </c>
      <c r="G45" s="71">
        <v>-4692178</v>
      </c>
      <c r="H45" s="72">
        <v>74039300</v>
      </c>
      <c r="I45" s="70">
        <v>-320694592</v>
      </c>
      <c r="J45" s="7">
        <v>350794480</v>
      </c>
      <c r="K45" s="71">
        <v>-54871980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73153721</v>
      </c>
      <c r="C48" s="6">
        <v>51559011</v>
      </c>
      <c r="D48" s="23">
        <v>80625132</v>
      </c>
      <c r="E48" s="24">
        <v>-143</v>
      </c>
      <c r="F48" s="6">
        <v>-48233179</v>
      </c>
      <c r="G48" s="25">
        <v>-48233179</v>
      </c>
      <c r="H48" s="26">
        <v>92615936</v>
      </c>
      <c r="I48" s="24">
        <v>480457408</v>
      </c>
      <c r="J48" s="6">
        <v>-49781520</v>
      </c>
      <c r="K48" s="25">
        <v>-54871980</v>
      </c>
    </row>
    <row r="49" spans="1:11" ht="12.75">
      <c r="A49" s="22" t="s">
        <v>51</v>
      </c>
      <c r="B49" s="6">
        <f>+B75</f>
        <v>-1146230.0715667903</v>
      </c>
      <c r="C49" s="6">
        <f aca="true" t="shared" si="6" ref="C49:K49">+C75</f>
        <v>-20736759.834697463</v>
      </c>
      <c r="D49" s="23">
        <f t="shared" si="6"/>
        <v>662875709.1320546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-20528840.663819253</v>
      </c>
      <c r="I49" s="24">
        <f t="shared" si="6"/>
        <v>26098002.11135165</v>
      </c>
      <c r="J49" s="6">
        <f t="shared" si="6"/>
        <v>-8787624.76151396</v>
      </c>
      <c r="K49" s="25">
        <f t="shared" si="6"/>
        <v>-9262130.002428552</v>
      </c>
    </row>
    <row r="50" spans="1:11" ht="12.75">
      <c r="A50" s="33" t="s">
        <v>52</v>
      </c>
      <c r="B50" s="7">
        <f>+B48-B49</f>
        <v>74299951.07156679</v>
      </c>
      <c r="C50" s="7">
        <f aca="true" t="shared" si="7" ref="C50:K50">+C48-C49</f>
        <v>72295770.83469746</v>
      </c>
      <c r="D50" s="69">
        <f t="shared" si="7"/>
        <v>-582250577.1320546</v>
      </c>
      <c r="E50" s="70">
        <f t="shared" si="7"/>
        <v>-143</v>
      </c>
      <c r="F50" s="7">
        <f t="shared" si="7"/>
        <v>-48233179</v>
      </c>
      <c r="G50" s="71">
        <f t="shared" si="7"/>
        <v>-48233179</v>
      </c>
      <c r="H50" s="72">
        <f t="shared" si="7"/>
        <v>113144776.66381925</v>
      </c>
      <c r="I50" s="70">
        <f t="shared" si="7"/>
        <v>454359405.88864833</v>
      </c>
      <c r="J50" s="7">
        <f t="shared" si="7"/>
        <v>-40993895.23848604</v>
      </c>
      <c r="K50" s="71">
        <f t="shared" si="7"/>
        <v>-45609849.997571446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988215970</v>
      </c>
      <c r="C53" s="6">
        <v>994203501</v>
      </c>
      <c r="D53" s="23">
        <v>862723676</v>
      </c>
      <c r="E53" s="24">
        <v>134319987</v>
      </c>
      <c r="F53" s="6">
        <v>157257527</v>
      </c>
      <c r="G53" s="25">
        <v>157257527</v>
      </c>
      <c r="H53" s="26">
        <v>885559817</v>
      </c>
      <c r="I53" s="24">
        <v>607240636</v>
      </c>
      <c r="J53" s="6">
        <v>168026244</v>
      </c>
      <c r="K53" s="25">
        <v>177099648</v>
      </c>
    </row>
    <row r="54" spans="1:11" ht="12.75">
      <c r="A54" s="22" t="s">
        <v>55</v>
      </c>
      <c r="B54" s="6">
        <v>36135735</v>
      </c>
      <c r="C54" s="6">
        <v>40333006</v>
      </c>
      <c r="D54" s="23">
        <v>0</v>
      </c>
      <c r="E54" s="24">
        <v>0</v>
      </c>
      <c r="F54" s="6">
        <v>41000000</v>
      </c>
      <c r="G54" s="25">
        <v>41000000</v>
      </c>
      <c r="H54" s="26">
        <v>47758606</v>
      </c>
      <c r="I54" s="24">
        <v>0</v>
      </c>
      <c r="J54" s="6">
        <v>0</v>
      </c>
      <c r="K54" s="25">
        <v>0</v>
      </c>
    </row>
    <row r="55" spans="1:11" ht="12.75">
      <c r="A55" s="22" t="s">
        <v>56</v>
      </c>
      <c r="B55" s="6">
        <v>0</v>
      </c>
      <c r="C55" s="6">
        <v>0</v>
      </c>
      <c r="D55" s="23">
        <v>3477220</v>
      </c>
      <c r="E55" s="24">
        <v>3000000</v>
      </c>
      <c r="F55" s="6">
        <v>4400823</v>
      </c>
      <c r="G55" s="25">
        <v>4400823</v>
      </c>
      <c r="H55" s="26">
        <v>3245831</v>
      </c>
      <c r="I55" s="24">
        <v>54055572</v>
      </c>
      <c r="J55" s="6">
        <v>57418476</v>
      </c>
      <c r="K55" s="25">
        <v>60519108</v>
      </c>
    </row>
    <row r="56" spans="1:11" ht="12.75">
      <c r="A56" s="22" t="s">
        <v>57</v>
      </c>
      <c r="B56" s="6">
        <v>15165502</v>
      </c>
      <c r="C56" s="6">
        <v>17644111</v>
      </c>
      <c r="D56" s="23">
        <v>5026850</v>
      </c>
      <c r="E56" s="24">
        <v>14472284</v>
      </c>
      <c r="F56" s="6">
        <v>1250000</v>
      </c>
      <c r="G56" s="25">
        <v>1250000</v>
      </c>
      <c r="H56" s="26">
        <v>6503660</v>
      </c>
      <c r="I56" s="24">
        <v>19705896</v>
      </c>
      <c r="J56" s="6">
        <v>20769984</v>
      </c>
      <c r="K56" s="25">
        <v>21891564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6667321</v>
      </c>
      <c r="F60" s="6">
        <v>6667321</v>
      </c>
      <c r="G60" s="25">
        <v>6667321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250793</v>
      </c>
      <c r="F65" s="98">
        <v>250793</v>
      </c>
      <c r="G65" s="99">
        <v>250793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1.300920334548965</v>
      </c>
      <c r="C70" s="5">
        <f aca="true" t="shared" si="8" ref="C70:K70">IF(ISERROR(C71/C72),0,(C71/C72))</f>
        <v>1.0671401468180703</v>
      </c>
      <c r="D70" s="5">
        <f t="shared" si="8"/>
        <v>-7.446917465944418</v>
      </c>
      <c r="E70" s="5">
        <f t="shared" si="8"/>
        <v>1.9852228350807137</v>
      </c>
      <c r="F70" s="5">
        <f t="shared" si="8"/>
        <v>2.6114669728728868</v>
      </c>
      <c r="G70" s="5">
        <f t="shared" si="8"/>
        <v>2.6114669728728868</v>
      </c>
      <c r="H70" s="5">
        <f t="shared" si="8"/>
        <v>0.6805848959938756</v>
      </c>
      <c r="I70" s="5">
        <f t="shared" si="8"/>
        <v>0.18578151891425973</v>
      </c>
      <c r="J70" s="5">
        <f t="shared" si="8"/>
        <v>0.18663363954437784</v>
      </c>
      <c r="K70" s="5">
        <f t="shared" si="8"/>
        <v>0.18663306114604375</v>
      </c>
    </row>
    <row r="71" spans="1:11" ht="12.75" hidden="1">
      <c r="A71" s="2" t="s">
        <v>120</v>
      </c>
      <c r="B71" s="2">
        <f>+B83</f>
        <v>35156183</v>
      </c>
      <c r="C71" s="2">
        <f aca="true" t="shared" si="9" ref="C71:K71">+C83</f>
        <v>30163205</v>
      </c>
      <c r="D71" s="2">
        <f t="shared" si="9"/>
        <v>26972884</v>
      </c>
      <c r="E71" s="2">
        <f t="shared" si="9"/>
        <v>84830015</v>
      </c>
      <c r="F71" s="2">
        <f t="shared" si="9"/>
        <v>106378303</v>
      </c>
      <c r="G71" s="2">
        <f t="shared" si="9"/>
        <v>106378303</v>
      </c>
      <c r="H71" s="2">
        <f t="shared" si="9"/>
        <v>27659141</v>
      </c>
      <c r="I71" s="2">
        <f t="shared" si="9"/>
        <v>10950960</v>
      </c>
      <c r="J71" s="2">
        <f t="shared" si="9"/>
        <v>11542344</v>
      </c>
      <c r="K71" s="2">
        <f t="shared" si="9"/>
        <v>12165588</v>
      </c>
    </row>
    <row r="72" spans="1:11" ht="12.75" hidden="1">
      <c r="A72" s="2" t="s">
        <v>121</v>
      </c>
      <c r="B72" s="2">
        <f>+B77</f>
        <v>27024086</v>
      </c>
      <c r="C72" s="2">
        <f aca="true" t="shared" si="10" ref="C72:K72">+C77</f>
        <v>28265458</v>
      </c>
      <c r="D72" s="2">
        <f t="shared" si="10"/>
        <v>-3622020</v>
      </c>
      <c r="E72" s="2">
        <f t="shared" si="10"/>
        <v>42730727</v>
      </c>
      <c r="F72" s="2">
        <f t="shared" si="10"/>
        <v>40735075</v>
      </c>
      <c r="G72" s="2">
        <f t="shared" si="10"/>
        <v>40735075</v>
      </c>
      <c r="H72" s="2">
        <f t="shared" si="10"/>
        <v>40640251</v>
      </c>
      <c r="I72" s="2">
        <f t="shared" si="10"/>
        <v>58945368</v>
      </c>
      <c r="J72" s="2">
        <f t="shared" si="10"/>
        <v>61844928</v>
      </c>
      <c r="K72" s="2">
        <f t="shared" si="10"/>
        <v>65184528</v>
      </c>
    </row>
    <row r="73" spans="1:11" ht="12.75" hidden="1">
      <c r="A73" s="2" t="s">
        <v>122</v>
      </c>
      <c r="B73" s="2">
        <f>+B74</f>
        <v>44541970.49999999</v>
      </c>
      <c r="C73" s="2">
        <f aca="true" t="shared" si="11" ref="C73:K73">+(C78+C80+C81+C82)-(B78+B80+B81+B82)</f>
        <v>24258747</v>
      </c>
      <c r="D73" s="2">
        <f t="shared" si="11"/>
        <v>31688816</v>
      </c>
      <c r="E73" s="2">
        <f t="shared" si="11"/>
        <v>-82580456</v>
      </c>
      <c r="F73" s="2">
        <f>+(F78+F80+F81+F82)-(D78+D80+D81+D82)</f>
        <v>-82580456</v>
      </c>
      <c r="G73" s="2">
        <f>+(G78+G80+G81+G82)-(D78+D80+D81+D82)</f>
        <v>-82580456</v>
      </c>
      <c r="H73" s="2">
        <f>+(H78+H80+H81+H82)-(D78+D80+D81+D82)</f>
        <v>23291057</v>
      </c>
      <c r="I73" s="2">
        <f>+(I78+I80+I81+I82)-(E78+E80+E81+E82)</f>
        <v>64290560</v>
      </c>
      <c r="J73" s="2">
        <f t="shared" si="11"/>
        <v>-17205668</v>
      </c>
      <c r="K73" s="2">
        <f t="shared" si="11"/>
        <v>2542596</v>
      </c>
    </row>
    <row r="74" spans="1:11" ht="12.75" hidden="1">
      <c r="A74" s="2" t="s">
        <v>123</v>
      </c>
      <c r="B74" s="2">
        <f>+TREND(C74:E74)</f>
        <v>44541970.49999999</v>
      </c>
      <c r="C74" s="2">
        <f>+C73</f>
        <v>24258747</v>
      </c>
      <c r="D74" s="2">
        <f aca="true" t="shared" si="12" ref="D74:K74">+D73</f>
        <v>31688816</v>
      </c>
      <c r="E74" s="2">
        <f t="shared" si="12"/>
        <v>-82580456</v>
      </c>
      <c r="F74" s="2">
        <f t="shared" si="12"/>
        <v>-82580456</v>
      </c>
      <c r="G74" s="2">
        <f t="shared" si="12"/>
        <v>-82580456</v>
      </c>
      <c r="H74" s="2">
        <f t="shared" si="12"/>
        <v>23291057</v>
      </c>
      <c r="I74" s="2">
        <f t="shared" si="12"/>
        <v>64290560</v>
      </c>
      <c r="J74" s="2">
        <f t="shared" si="12"/>
        <v>-17205668</v>
      </c>
      <c r="K74" s="2">
        <f t="shared" si="12"/>
        <v>2542596</v>
      </c>
    </row>
    <row r="75" spans="1:11" ht="12.75" hidden="1">
      <c r="A75" s="2" t="s">
        <v>124</v>
      </c>
      <c r="B75" s="2">
        <f>+B84-(((B80+B81+B78)*B70)-B79)</f>
        <v>-1146230.0715667903</v>
      </c>
      <c r="C75" s="2">
        <f aca="true" t="shared" si="13" ref="C75:K75">+C84-(((C80+C81+C78)*C70)-C79)</f>
        <v>-20736759.834697463</v>
      </c>
      <c r="D75" s="2">
        <f t="shared" si="13"/>
        <v>662875709.1320546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-20528840.663819253</v>
      </c>
      <c r="I75" s="2">
        <f t="shared" si="13"/>
        <v>26098002.11135165</v>
      </c>
      <c r="J75" s="2">
        <f t="shared" si="13"/>
        <v>-8787624.76151396</v>
      </c>
      <c r="K75" s="2">
        <f t="shared" si="13"/>
        <v>-9262130.002428552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27024086</v>
      </c>
      <c r="C77" s="3">
        <v>28265458</v>
      </c>
      <c r="D77" s="3">
        <v>-3622020</v>
      </c>
      <c r="E77" s="3">
        <v>42730727</v>
      </c>
      <c r="F77" s="3">
        <v>40735075</v>
      </c>
      <c r="G77" s="3">
        <v>40735075</v>
      </c>
      <c r="H77" s="3">
        <v>40640251</v>
      </c>
      <c r="I77" s="3">
        <v>58945368</v>
      </c>
      <c r="J77" s="3">
        <v>61844928</v>
      </c>
      <c r="K77" s="3">
        <v>65184528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33501042</v>
      </c>
      <c r="C79" s="3">
        <v>26930459</v>
      </c>
      <c r="D79" s="3">
        <v>47905869</v>
      </c>
      <c r="E79" s="3">
        <v>0</v>
      </c>
      <c r="F79" s="3">
        <v>0</v>
      </c>
      <c r="G79" s="3">
        <v>0</v>
      </c>
      <c r="H79" s="3">
        <v>51525712</v>
      </c>
      <c r="I79" s="3">
        <v>38042000</v>
      </c>
      <c r="J79" s="3">
        <v>0</v>
      </c>
      <c r="K79" s="3">
        <v>0</v>
      </c>
    </row>
    <row r="80" spans="1:11" ht="13.5" hidden="1">
      <c r="A80" s="1" t="s">
        <v>69</v>
      </c>
      <c r="B80" s="3">
        <v>7630025</v>
      </c>
      <c r="C80" s="3">
        <v>18370815</v>
      </c>
      <c r="D80" s="3">
        <v>18214596</v>
      </c>
      <c r="E80" s="3">
        <v>0</v>
      </c>
      <c r="F80" s="3">
        <v>0</v>
      </c>
      <c r="G80" s="3">
        <v>0</v>
      </c>
      <c r="H80" s="3">
        <v>24568887</v>
      </c>
      <c r="I80" s="3">
        <v>22208560</v>
      </c>
      <c r="J80" s="3">
        <v>47084892</v>
      </c>
      <c r="K80" s="3">
        <v>49627488</v>
      </c>
    </row>
    <row r="81" spans="1:11" ht="13.5" hidden="1">
      <c r="A81" s="1" t="s">
        <v>70</v>
      </c>
      <c r="B81" s="3">
        <v>19002868</v>
      </c>
      <c r="C81" s="3">
        <v>26297375</v>
      </c>
      <c r="D81" s="3">
        <v>64365860</v>
      </c>
      <c r="E81" s="3">
        <v>0</v>
      </c>
      <c r="F81" s="3">
        <v>0</v>
      </c>
      <c r="G81" s="3">
        <v>0</v>
      </c>
      <c r="H81" s="3">
        <v>81302626</v>
      </c>
      <c r="I81" s="3">
        <v>42082000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6223450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35156183</v>
      </c>
      <c r="C83" s="3">
        <v>30163205</v>
      </c>
      <c r="D83" s="3">
        <v>26972884</v>
      </c>
      <c r="E83" s="3">
        <v>84830015</v>
      </c>
      <c r="F83" s="3">
        <v>106378303</v>
      </c>
      <c r="G83" s="3">
        <v>106378303</v>
      </c>
      <c r="H83" s="3">
        <v>27659141</v>
      </c>
      <c r="I83" s="3">
        <v>10950960</v>
      </c>
      <c r="J83" s="3">
        <v>11542344</v>
      </c>
      <c r="K83" s="3">
        <v>12165588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6741055</v>
      </c>
      <c r="C5" s="6">
        <v>7986122</v>
      </c>
      <c r="D5" s="23">
        <v>0</v>
      </c>
      <c r="E5" s="24">
        <v>8416000</v>
      </c>
      <c r="F5" s="6">
        <v>6416000</v>
      </c>
      <c r="G5" s="25">
        <v>6416000</v>
      </c>
      <c r="H5" s="26">
        <v>9015845</v>
      </c>
      <c r="I5" s="24">
        <v>8853634</v>
      </c>
      <c r="J5" s="6">
        <v>9336152</v>
      </c>
      <c r="K5" s="25">
        <v>9844964</v>
      </c>
    </row>
    <row r="6" spans="1:11" ht="12.75">
      <c r="A6" s="22" t="s">
        <v>19</v>
      </c>
      <c r="B6" s="6">
        <v>755693</v>
      </c>
      <c r="C6" s="6">
        <v>804399</v>
      </c>
      <c r="D6" s="23">
        <v>3391</v>
      </c>
      <c r="E6" s="24">
        <v>1000000</v>
      </c>
      <c r="F6" s="6">
        <v>1000000</v>
      </c>
      <c r="G6" s="25">
        <v>1000000</v>
      </c>
      <c r="H6" s="26">
        <v>662643</v>
      </c>
      <c r="I6" s="24">
        <v>1052000</v>
      </c>
      <c r="J6" s="6">
        <v>1108808</v>
      </c>
      <c r="K6" s="25">
        <v>1168684</v>
      </c>
    </row>
    <row r="7" spans="1:11" ht="12.75">
      <c r="A7" s="22" t="s">
        <v>20</v>
      </c>
      <c r="B7" s="6">
        <v>1287131</v>
      </c>
      <c r="C7" s="6">
        <v>3154272</v>
      </c>
      <c r="D7" s="23">
        <v>0</v>
      </c>
      <c r="E7" s="24">
        <v>2000000</v>
      </c>
      <c r="F7" s="6">
        <v>4000000</v>
      </c>
      <c r="G7" s="25">
        <v>4000000</v>
      </c>
      <c r="H7" s="26">
        <v>977488</v>
      </c>
      <c r="I7" s="24">
        <v>4208000</v>
      </c>
      <c r="J7" s="6">
        <v>4435232</v>
      </c>
      <c r="K7" s="25">
        <v>4674735</v>
      </c>
    </row>
    <row r="8" spans="1:11" ht="12.75">
      <c r="A8" s="22" t="s">
        <v>21</v>
      </c>
      <c r="B8" s="6">
        <v>124994297</v>
      </c>
      <c r="C8" s="6">
        <v>131630806</v>
      </c>
      <c r="D8" s="23">
        <v>13137081</v>
      </c>
      <c r="E8" s="24">
        <v>142974000</v>
      </c>
      <c r="F8" s="6">
        <v>139974000</v>
      </c>
      <c r="G8" s="25">
        <v>139974000</v>
      </c>
      <c r="H8" s="26">
        <v>77084429</v>
      </c>
      <c r="I8" s="24">
        <v>160480999</v>
      </c>
      <c r="J8" s="6">
        <v>165897000</v>
      </c>
      <c r="K8" s="25">
        <v>176301001</v>
      </c>
    </row>
    <row r="9" spans="1:11" ht="12.75">
      <c r="A9" s="22" t="s">
        <v>22</v>
      </c>
      <c r="B9" s="6">
        <v>4237800</v>
      </c>
      <c r="C9" s="6">
        <v>9179926</v>
      </c>
      <c r="D9" s="23">
        <v>-447350</v>
      </c>
      <c r="E9" s="24">
        <v>23647236</v>
      </c>
      <c r="F9" s="6">
        <v>20515005</v>
      </c>
      <c r="G9" s="25">
        <v>20515005</v>
      </c>
      <c r="H9" s="26">
        <v>7416826</v>
      </c>
      <c r="I9" s="24">
        <v>21581785</v>
      </c>
      <c r="J9" s="6">
        <v>22747203</v>
      </c>
      <c r="K9" s="25">
        <v>23975550</v>
      </c>
    </row>
    <row r="10" spans="1:11" ht="20.25">
      <c r="A10" s="27" t="s">
        <v>114</v>
      </c>
      <c r="B10" s="28">
        <f>SUM(B5:B9)</f>
        <v>138015976</v>
      </c>
      <c r="C10" s="29">
        <f aca="true" t="shared" si="0" ref="C10:K10">SUM(C5:C9)</f>
        <v>152755525</v>
      </c>
      <c r="D10" s="30">
        <f t="shared" si="0"/>
        <v>12693122</v>
      </c>
      <c r="E10" s="28">
        <f t="shared" si="0"/>
        <v>178037236</v>
      </c>
      <c r="F10" s="29">
        <f t="shared" si="0"/>
        <v>171905005</v>
      </c>
      <c r="G10" s="31">
        <f t="shared" si="0"/>
        <v>171905005</v>
      </c>
      <c r="H10" s="32">
        <f t="shared" si="0"/>
        <v>95157231</v>
      </c>
      <c r="I10" s="28">
        <f t="shared" si="0"/>
        <v>196176418</v>
      </c>
      <c r="J10" s="29">
        <f t="shared" si="0"/>
        <v>203524395</v>
      </c>
      <c r="K10" s="31">
        <f t="shared" si="0"/>
        <v>215964934</v>
      </c>
    </row>
    <row r="11" spans="1:11" ht="12.75">
      <c r="A11" s="22" t="s">
        <v>23</v>
      </c>
      <c r="B11" s="6">
        <v>50266254</v>
      </c>
      <c r="C11" s="6">
        <v>59207549</v>
      </c>
      <c r="D11" s="23">
        <v>2334075</v>
      </c>
      <c r="E11" s="24">
        <v>71166456</v>
      </c>
      <c r="F11" s="6">
        <v>71068178</v>
      </c>
      <c r="G11" s="25">
        <v>71068178</v>
      </c>
      <c r="H11" s="26">
        <v>48956207</v>
      </c>
      <c r="I11" s="24">
        <v>80299975</v>
      </c>
      <c r="J11" s="6">
        <v>85519470</v>
      </c>
      <c r="K11" s="25">
        <v>91078248</v>
      </c>
    </row>
    <row r="12" spans="1:11" ht="12.75">
      <c r="A12" s="22" t="s">
        <v>24</v>
      </c>
      <c r="B12" s="6">
        <v>11353910</v>
      </c>
      <c r="C12" s="6">
        <v>11533358</v>
      </c>
      <c r="D12" s="23">
        <v>337348</v>
      </c>
      <c r="E12" s="24">
        <v>13297433</v>
      </c>
      <c r="F12" s="6">
        <v>12466197</v>
      </c>
      <c r="G12" s="25">
        <v>12466197</v>
      </c>
      <c r="H12" s="26">
        <v>9789218</v>
      </c>
      <c r="I12" s="24">
        <v>11503580</v>
      </c>
      <c r="J12" s="6">
        <v>12251314</v>
      </c>
      <c r="K12" s="25">
        <v>13047649</v>
      </c>
    </row>
    <row r="13" spans="1:11" ht="12.75">
      <c r="A13" s="22" t="s">
        <v>115</v>
      </c>
      <c r="B13" s="6">
        <v>27637488</v>
      </c>
      <c r="C13" s="6">
        <v>26356770</v>
      </c>
      <c r="D13" s="23">
        <v>31116334</v>
      </c>
      <c r="E13" s="24">
        <v>41711800</v>
      </c>
      <c r="F13" s="6">
        <v>40513578</v>
      </c>
      <c r="G13" s="25">
        <v>40513578</v>
      </c>
      <c r="H13" s="26">
        <v>0</v>
      </c>
      <c r="I13" s="24">
        <v>43880815</v>
      </c>
      <c r="J13" s="6">
        <v>46162618</v>
      </c>
      <c r="K13" s="25">
        <v>48563074</v>
      </c>
    </row>
    <row r="14" spans="1:11" ht="12.75">
      <c r="A14" s="22" t="s">
        <v>25</v>
      </c>
      <c r="B14" s="6">
        <v>1647056</v>
      </c>
      <c r="C14" s="6">
        <v>1502908</v>
      </c>
      <c r="D14" s="23">
        <v>395630</v>
      </c>
      <c r="E14" s="24">
        <v>368200</v>
      </c>
      <c r="F14" s="6">
        <v>368200</v>
      </c>
      <c r="G14" s="25">
        <v>368200</v>
      </c>
      <c r="H14" s="26">
        <v>134198</v>
      </c>
      <c r="I14" s="24">
        <v>381876</v>
      </c>
      <c r="J14" s="6">
        <v>401734</v>
      </c>
      <c r="K14" s="25">
        <v>423427</v>
      </c>
    </row>
    <row r="15" spans="1:11" ht="12.75">
      <c r="A15" s="22" t="s">
        <v>26</v>
      </c>
      <c r="B15" s="6">
        <v>2159878</v>
      </c>
      <c r="C15" s="6">
        <v>3373041</v>
      </c>
      <c r="D15" s="23">
        <v>-113075</v>
      </c>
      <c r="E15" s="24">
        <v>0</v>
      </c>
      <c r="F15" s="6">
        <v>0</v>
      </c>
      <c r="G15" s="25">
        <v>0</v>
      </c>
      <c r="H15" s="26">
        <v>54472</v>
      </c>
      <c r="I15" s="24">
        <v>90000</v>
      </c>
      <c r="J15" s="6">
        <v>94680</v>
      </c>
      <c r="K15" s="25">
        <v>99792</v>
      </c>
    </row>
    <row r="16" spans="1:11" ht="12.75">
      <c r="A16" s="22" t="s">
        <v>21</v>
      </c>
      <c r="B16" s="6">
        <v>0</v>
      </c>
      <c r="C16" s="6">
        <v>0</v>
      </c>
      <c r="D16" s="23">
        <v>22700</v>
      </c>
      <c r="E16" s="24">
        <v>8468600</v>
      </c>
      <c r="F16" s="6">
        <v>8468600</v>
      </c>
      <c r="G16" s="25">
        <v>8468600</v>
      </c>
      <c r="H16" s="26">
        <v>7810888</v>
      </c>
      <c r="I16" s="24">
        <v>8908967</v>
      </c>
      <c r="J16" s="6">
        <v>9372233</v>
      </c>
      <c r="K16" s="25">
        <v>9878334</v>
      </c>
    </row>
    <row r="17" spans="1:11" ht="12.75">
      <c r="A17" s="22" t="s">
        <v>27</v>
      </c>
      <c r="B17" s="6">
        <v>48770109</v>
      </c>
      <c r="C17" s="6">
        <v>52154269</v>
      </c>
      <c r="D17" s="23">
        <v>9725847</v>
      </c>
      <c r="E17" s="24">
        <v>83122136</v>
      </c>
      <c r="F17" s="6">
        <v>76222157</v>
      </c>
      <c r="G17" s="25">
        <v>76222157</v>
      </c>
      <c r="H17" s="26">
        <v>42607652</v>
      </c>
      <c r="I17" s="24">
        <v>78712850</v>
      </c>
      <c r="J17" s="6">
        <v>83145418</v>
      </c>
      <c r="K17" s="25">
        <v>87455619</v>
      </c>
    </row>
    <row r="18" spans="1:11" ht="12.75">
      <c r="A18" s="33" t="s">
        <v>28</v>
      </c>
      <c r="B18" s="34">
        <f>SUM(B11:B17)</f>
        <v>141834695</v>
      </c>
      <c r="C18" s="35">
        <f aca="true" t="shared" si="1" ref="C18:K18">SUM(C11:C17)</f>
        <v>154127895</v>
      </c>
      <c r="D18" s="36">
        <f t="shared" si="1"/>
        <v>43818859</v>
      </c>
      <c r="E18" s="34">
        <f t="shared" si="1"/>
        <v>218134625</v>
      </c>
      <c r="F18" s="35">
        <f t="shared" si="1"/>
        <v>209106910</v>
      </c>
      <c r="G18" s="37">
        <f t="shared" si="1"/>
        <v>209106910</v>
      </c>
      <c r="H18" s="38">
        <f t="shared" si="1"/>
        <v>109352635</v>
      </c>
      <c r="I18" s="34">
        <f t="shared" si="1"/>
        <v>223778063</v>
      </c>
      <c r="J18" s="35">
        <f t="shared" si="1"/>
        <v>236947467</v>
      </c>
      <c r="K18" s="37">
        <f t="shared" si="1"/>
        <v>250546143</v>
      </c>
    </row>
    <row r="19" spans="1:11" ht="12.75">
      <c r="A19" s="33" t="s">
        <v>29</v>
      </c>
      <c r="B19" s="39">
        <f>+B10-B18</f>
        <v>-3818719</v>
      </c>
      <c r="C19" s="40">
        <f aca="true" t="shared" si="2" ref="C19:K19">+C10-C18</f>
        <v>-1372370</v>
      </c>
      <c r="D19" s="41">
        <f t="shared" si="2"/>
        <v>-31125737</v>
      </c>
      <c r="E19" s="39">
        <f t="shared" si="2"/>
        <v>-40097389</v>
      </c>
      <c r="F19" s="40">
        <f t="shared" si="2"/>
        <v>-37201905</v>
      </c>
      <c r="G19" s="42">
        <f t="shared" si="2"/>
        <v>-37201905</v>
      </c>
      <c r="H19" s="43">
        <f t="shared" si="2"/>
        <v>-14195404</v>
      </c>
      <c r="I19" s="39">
        <f t="shared" si="2"/>
        <v>-27601645</v>
      </c>
      <c r="J19" s="40">
        <f t="shared" si="2"/>
        <v>-33423072</v>
      </c>
      <c r="K19" s="42">
        <f t="shared" si="2"/>
        <v>-34581209</v>
      </c>
    </row>
    <row r="20" spans="1:11" ht="20.25">
      <c r="A20" s="44" t="s">
        <v>30</v>
      </c>
      <c r="B20" s="45">
        <v>24278000</v>
      </c>
      <c r="C20" s="46">
        <v>49781000</v>
      </c>
      <c r="D20" s="47">
        <v>1310901</v>
      </c>
      <c r="E20" s="45">
        <v>83420000</v>
      </c>
      <c r="F20" s="46">
        <v>83420000</v>
      </c>
      <c r="G20" s="48">
        <v>83420000</v>
      </c>
      <c r="H20" s="49">
        <v>10940000</v>
      </c>
      <c r="I20" s="45">
        <v>77327000</v>
      </c>
      <c r="J20" s="46">
        <v>64377000</v>
      </c>
      <c r="K20" s="48">
        <v>48168000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20459281</v>
      </c>
      <c r="C22" s="57">
        <f aca="true" t="shared" si="3" ref="C22:K22">SUM(C19:C21)</f>
        <v>48408630</v>
      </c>
      <c r="D22" s="58">
        <f t="shared" si="3"/>
        <v>-29814836</v>
      </c>
      <c r="E22" s="56">
        <f t="shared" si="3"/>
        <v>43322611</v>
      </c>
      <c r="F22" s="57">
        <f t="shared" si="3"/>
        <v>46218095</v>
      </c>
      <c r="G22" s="59">
        <f t="shared" si="3"/>
        <v>46218095</v>
      </c>
      <c r="H22" s="60">
        <f t="shared" si="3"/>
        <v>-3255404</v>
      </c>
      <c r="I22" s="56">
        <f t="shared" si="3"/>
        <v>49725355</v>
      </c>
      <c r="J22" s="57">
        <f t="shared" si="3"/>
        <v>30953928</v>
      </c>
      <c r="K22" s="59">
        <f t="shared" si="3"/>
        <v>13586791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20459281</v>
      </c>
      <c r="C24" s="40">
        <f aca="true" t="shared" si="4" ref="C24:K24">SUM(C22:C23)</f>
        <v>48408630</v>
      </c>
      <c r="D24" s="41">
        <f t="shared" si="4"/>
        <v>-29814836</v>
      </c>
      <c r="E24" s="39">
        <f t="shared" si="4"/>
        <v>43322611</v>
      </c>
      <c r="F24" s="40">
        <f t="shared" si="4"/>
        <v>46218095</v>
      </c>
      <c r="G24" s="42">
        <f t="shared" si="4"/>
        <v>46218095</v>
      </c>
      <c r="H24" s="43">
        <f t="shared" si="4"/>
        <v>-3255404</v>
      </c>
      <c r="I24" s="39">
        <f t="shared" si="4"/>
        <v>49725355</v>
      </c>
      <c r="J24" s="40">
        <f t="shared" si="4"/>
        <v>30953928</v>
      </c>
      <c r="K24" s="42">
        <f t="shared" si="4"/>
        <v>13586791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30812142</v>
      </c>
      <c r="C27" s="7">
        <v>51930587</v>
      </c>
      <c r="D27" s="69">
        <v>-32170793</v>
      </c>
      <c r="E27" s="70">
        <v>93734452</v>
      </c>
      <c r="F27" s="7">
        <v>97431710</v>
      </c>
      <c r="G27" s="71">
        <v>97431710</v>
      </c>
      <c r="H27" s="72">
        <v>58488463</v>
      </c>
      <c r="I27" s="70">
        <v>102459799</v>
      </c>
      <c r="J27" s="7">
        <v>68186081</v>
      </c>
      <c r="K27" s="71">
        <v>52175155</v>
      </c>
    </row>
    <row r="28" spans="1:11" ht="12.75">
      <c r="A28" s="73" t="s">
        <v>34</v>
      </c>
      <c r="B28" s="6">
        <v>28248135</v>
      </c>
      <c r="C28" s="6">
        <v>45080696</v>
      </c>
      <c r="D28" s="23">
        <v>-38608505</v>
      </c>
      <c r="E28" s="24">
        <v>86420000</v>
      </c>
      <c r="F28" s="6">
        <v>83420000</v>
      </c>
      <c r="G28" s="25">
        <v>83420000</v>
      </c>
      <c r="H28" s="26">
        <v>0</v>
      </c>
      <c r="I28" s="24">
        <v>77326999</v>
      </c>
      <c r="J28" s="6">
        <v>64377000</v>
      </c>
      <c r="K28" s="25">
        <v>48168000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2564007</v>
      </c>
      <c r="C31" s="6">
        <v>6849891</v>
      </c>
      <c r="D31" s="23">
        <v>0</v>
      </c>
      <c r="E31" s="24">
        <v>7314452</v>
      </c>
      <c r="F31" s="6">
        <v>11011710</v>
      </c>
      <c r="G31" s="25">
        <v>11011710</v>
      </c>
      <c r="H31" s="26">
        <v>0</v>
      </c>
      <c r="I31" s="24">
        <v>25132800</v>
      </c>
      <c r="J31" s="6">
        <v>3809081</v>
      </c>
      <c r="K31" s="25">
        <v>4007155</v>
      </c>
    </row>
    <row r="32" spans="1:11" ht="12.75">
      <c r="A32" s="33" t="s">
        <v>37</v>
      </c>
      <c r="B32" s="7">
        <f>SUM(B28:B31)</f>
        <v>30812142</v>
      </c>
      <c r="C32" s="7">
        <f aca="true" t="shared" si="5" ref="C32:K32">SUM(C28:C31)</f>
        <v>51930587</v>
      </c>
      <c r="D32" s="69">
        <f t="shared" si="5"/>
        <v>-38608505</v>
      </c>
      <c r="E32" s="70">
        <f t="shared" si="5"/>
        <v>93734452</v>
      </c>
      <c r="F32" s="7">
        <f t="shared" si="5"/>
        <v>94431710</v>
      </c>
      <c r="G32" s="71">
        <f t="shared" si="5"/>
        <v>94431710</v>
      </c>
      <c r="H32" s="72">
        <f t="shared" si="5"/>
        <v>0</v>
      </c>
      <c r="I32" s="70">
        <f t="shared" si="5"/>
        <v>102459799</v>
      </c>
      <c r="J32" s="7">
        <f t="shared" si="5"/>
        <v>68186081</v>
      </c>
      <c r="K32" s="71">
        <f t="shared" si="5"/>
        <v>52175155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49117677</v>
      </c>
      <c r="C35" s="6">
        <v>60943318</v>
      </c>
      <c r="D35" s="23">
        <v>-4723286</v>
      </c>
      <c r="E35" s="24">
        <v>140045939</v>
      </c>
      <c r="F35" s="6">
        <v>102224165</v>
      </c>
      <c r="G35" s="25">
        <v>102224165</v>
      </c>
      <c r="H35" s="26">
        <v>11386074</v>
      </c>
      <c r="I35" s="24">
        <v>71820861</v>
      </c>
      <c r="J35" s="6">
        <v>78925721</v>
      </c>
      <c r="K35" s="25">
        <v>84640891</v>
      </c>
    </row>
    <row r="36" spans="1:11" ht="12.75">
      <c r="A36" s="22" t="s">
        <v>40</v>
      </c>
      <c r="B36" s="6">
        <v>382336274</v>
      </c>
      <c r="C36" s="6">
        <v>406755095</v>
      </c>
      <c r="D36" s="23">
        <v>-32170793</v>
      </c>
      <c r="E36" s="24">
        <v>409910176</v>
      </c>
      <c r="F36" s="6">
        <v>418111634</v>
      </c>
      <c r="G36" s="25">
        <v>418111634</v>
      </c>
      <c r="H36" s="26">
        <v>58488463</v>
      </c>
      <c r="I36" s="24">
        <v>492381131</v>
      </c>
      <c r="J36" s="6">
        <v>479164267</v>
      </c>
      <c r="K36" s="25">
        <v>485346164</v>
      </c>
    </row>
    <row r="37" spans="1:11" ht="12.75">
      <c r="A37" s="22" t="s">
        <v>41</v>
      </c>
      <c r="B37" s="6">
        <v>42498193</v>
      </c>
      <c r="C37" s="6">
        <v>37445125</v>
      </c>
      <c r="D37" s="23">
        <v>-7343145</v>
      </c>
      <c r="E37" s="24">
        <v>42763800</v>
      </c>
      <c r="F37" s="6">
        <v>43205640</v>
      </c>
      <c r="G37" s="25">
        <v>43205640</v>
      </c>
      <c r="H37" s="26">
        <v>73129937</v>
      </c>
      <c r="I37" s="24">
        <v>20568877</v>
      </c>
      <c r="J37" s="6">
        <v>21680194</v>
      </c>
      <c r="K37" s="25">
        <v>22851554</v>
      </c>
    </row>
    <row r="38" spans="1:11" ht="12.75">
      <c r="A38" s="22" t="s">
        <v>42</v>
      </c>
      <c r="B38" s="6">
        <v>8918938</v>
      </c>
      <c r="C38" s="6">
        <v>9359139</v>
      </c>
      <c r="D38" s="23">
        <v>263904</v>
      </c>
      <c r="E38" s="24">
        <v>9468000</v>
      </c>
      <c r="F38" s="6">
        <v>9468000</v>
      </c>
      <c r="G38" s="25">
        <v>9468000</v>
      </c>
      <c r="H38" s="26">
        <v>0</v>
      </c>
      <c r="I38" s="24">
        <v>9926763</v>
      </c>
      <c r="J38" s="6">
        <v>10462808</v>
      </c>
      <c r="K38" s="25">
        <v>11027800</v>
      </c>
    </row>
    <row r="39" spans="1:11" ht="12.75">
      <c r="A39" s="22" t="s">
        <v>43</v>
      </c>
      <c r="B39" s="6">
        <v>380036820</v>
      </c>
      <c r="C39" s="6">
        <v>420894149</v>
      </c>
      <c r="D39" s="23">
        <v>0</v>
      </c>
      <c r="E39" s="24">
        <v>497724315</v>
      </c>
      <c r="F39" s="6">
        <v>421444064</v>
      </c>
      <c r="G39" s="25">
        <v>421444064</v>
      </c>
      <c r="H39" s="26">
        <v>0</v>
      </c>
      <c r="I39" s="24">
        <v>533706352</v>
      </c>
      <c r="J39" s="6">
        <v>525946986</v>
      </c>
      <c r="K39" s="25">
        <v>536107701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56661521</v>
      </c>
      <c r="C42" s="6">
        <v>70231910</v>
      </c>
      <c r="D42" s="23">
        <v>-4951077</v>
      </c>
      <c r="E42" s="24">
        <v>90980015</v>
      </c>
      <c r="F42" s="6">
        <v>96903788</v>
      </c>
      <c r="G42" s="25">
        <v>96903788</v>
      </c>
      <c r="H42" s="26">
        <v>-109150597</v>
      </c>
      <c r="I42" s="24">
        <v>47025749</v>
      </c>
      <c r="J42" s="6">
        <v>42012355</v>
      </c>
      <c r="K42" s="25">
        <v>47343628</v>
      </c>
    </row>
    <row r="43" spans="1:11" ht="12.75">
      <c r="A43" s="22" t="s">
        <v>46</v>
      </c>
      <c r="B43" s="6">
        <v>-19864759</v>
      </c>
      <c r="C43" s="6">
        <v>-51469353</v>
      </c>
      <c r="D43" s="23">
        <v>0</v>
      </c>
      <c r="E43" s="24">
        <v>-83420000</v>
      </c>
      <c r="F43" s="6">
        <v>-172676159</v>
      </c>
      <c r="G43" s="25">
        <v>-172676159</v>
      </c>
      <c r="H43" s="26">
        <v>-48674964</v>
      </c>
      <c r="I43" s="24">
        <v>-102459799</v>
      </c>
      <c r="J43" s="6">
        <v>-68186081</v>
      </c>
      <c r="K43" s="25">
        <v>-52175155</v>
      </c>
    </row>
    <row r="44" spans="1:11" ht="12.75">
      <c r="A44" s="22" t="s">
        <v>47</v>
      </c>
      <c r="B44" s="6">
        <v>-9150358</v>
      </c>
      <c r="C44" s="6">
        <v>-6453885</v>
      </c>
      <c r="D44" s="23">
        <v>-228001</v>
      </c>
      <c r="E44" s="24">
        <v>-11414200</v>
      </c>
      <c r="F44" s="6">
        <v>-11572000</v>
      </c>
      <c r="G44" s="25">
        <v>-11572000</v>
      </c>
      <c r="H44" s="26">
        <v>-157800</v>
      </c>
      <c r="I44" s="24">
        <v>-322902</v>
      </c>
      <c r="J44" s="6">
        <v>-235018</v>
      </c>
      <c r="K44" s="25">
        <v>-247709</v>
      </c>
    </row>
    <row r="45" spans="1:11" ht="12.75">
      <c r="A45" s="33" t="s">
        <v>48</v>
      </c>
      <c r="B45" s="7">
        <v>37293620</v>
      </c>
      <c r="C45" s="7">
        <v>49602292</v>
      </c>
      <c r="D45" s="69">
        <v>-5179078</v>
      </c>
      <c r="E45" s="70">
        <v>29391446</v>
      </c>
      <c r="F45" s="7">
        <v>-91118740</v>
      </c>
      <c r="G45" s="71">
        <v>-91118740</v>
      </c>
      <c r="H45" s="72">
        <v>-165799403</v>
      </c>
      <c r="I45" s="70">
        <v>27852650</v>
      </c>
      <c r="J45" s="7">
        <v>61715777</v>
      </c>
      <c r="K45" s="71">
        <v>87804009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37293620</v>
      </c>
      <c r="C48" s="6">
        <v>49602292</v>
      </c>
      <c r="D48" s="23">
        <v>0</v>
      </c>
      <c r="E48" s="24">
        <v>122095086</v>
      </c>
      <c r="F48" s="6">
        <v>84273312</v>
      </c>
      <c r="G48" s="25">
        <v>84273312</v>
      </c>
      <c r="H48" s="26">
        <v>371008</v>
      </c>
      <c r="I48" s="24">
        <v>58134424</v>
      </c>
      <c r="J48" s="6">
        <v>64500220</v>
      </c>
      <c r="K48" s="25">
        <v>69436412</v>
      </c>
    </row>
    <row r="49" spans="1:11" ht="12.75">
      <c r="A49" s="22" t="s">
        <v>51</v>
      </c>
      <c r="B49" s="6">
        <f>+B75</f>
        <v>-8125417.64024242</v>
      </c>
      <c r="C49" s="6">
        <f aca="true" t="shared" si="6" ref="C49:K49">+C75</f>
        <v>17897509.9896072</v>
      </c>
      <c r="D49" s="23">
        <f t="shared" si="6"/>
        <v>-8537822</v>
      </c>
      <c r="E49" s="24">
        <f t="shared" si="6"/>
        <v>12764443.034056978</v>
      </c>
      <c r="F49" s="6">
        <f t="shared" si="6"/>
        <v>10477647.426291613</v>
      </c>
      <c r="G49" s="25">
        <f t="shared" si="6"/>
        <v>10477647.426291613</v>
      </c>
      <c r="H49" s="26">
        <f t="shared" si="6"/>
        <v>73093316.60111846</v>
      </c>
      <c r="I49" s="24">
        <f t="shared" si="6"/>
        <v>15658331.508391881</v>
      </c>
      <c r="J49" s="6">
        <f t="shared" si="6"/>
        <v>16504508.930866526</v>
      </c>
      <c r="K49" s="25">
        <f t="shared" si="6"/>
        <v>17396411.674795523</v>
      </c>
    </row>
    <row r="50" spans="1:11" ht="12.75">
      <c r="A50" s="33" t="s">
        <v>52</v>
      </c>
      <c r="B50" s="7">
        <f>+B48-B49</f>
        <v>45419037.64024242</v>
      </c>
      <c r="C50" s="7">
        <f aca="true" t="shared" si="7" ref="C50:K50">+C48-C49</f>
        <v>31704782.0103928</v>
      </c>
      <c r="D50" s="69">
        <f t="shared" si="7"/>
        <v>8537822</v>
      </c>
      <c r="E50" s="70">
        <f t="shared" si="7"/>
        <v>109330642.96594302</v>
      </c>
      <c r="F50" s="7">
        <f t="shared" si="7"/>
        <v>73795664.57370839</v>
      </c>
      <c r="G50" s="71">
        <f t="shared" si="7"/>
        <v>73795664.57370839</v>
      </c>
      <c r="H50" s="72">
        <f t="shared" si="7"/>
        <v>-72722308.60111846</v>
      </c>
      <c r="I50" s="70">
        <f t="shared" si="7"/>
        <v>42476092.49160812</v>
      </c>
      <c r="J50" s="7">
        <f t="shared" si="7"/>
        <v>47995711.069133475</v>
      </c>
      <c r="K50" s="71">
        <f t="shared" si="7"/>
        <v>52040000.32520448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382336272</v>
      </c>
      <c r="C53" s="6">
        <v>406755093</v>
      </c>
      <c r="D53" s="23">
        <v>61957912</v>
      </c>
      <c r="E53" s="24">
        <v>298115176</v>
      </c>
      <c r="F53" s="6">
        <v>306716634</v>
      </c>
      <c r="G53" s="25">
        <v>306716634</v>
      </c>
      <c r="H53" s="26">
        <v>7704350</v>
      </c>
      <c r="I53" s="24">
        <v>351782035</v>
      </c>
      <c r="J53" s="6">
        <v>352801845</v>
      </c>
      <c r="K53" s="25">
        <v>371845972</v>
      </c>
    </row>
    <row r="54" spans="1:11" ht="12.75">
      <c r="A54" s="22" t="s">
        <v>55</v>
      </c>
      <c r="B54" s="6">
        <v>27637488</v>
      </c>
      <c r="C54" s="6">
        <v>26356770</v>
      </c>
      <c r="D54" s="23">
        <v>0</v>
      </c>
      <c r="E54" s="24">
        <v>41711800</v>
      </c>
      <c r="F54" s="6">
        <v>40513578</v>
      </c>
      <c r="G54" s="25">
        <v>40513578</v>
      </c>
      <c r="H54" s="26">
        <v>0</v>
      </c>
      <c r="I54" s="24">
        <v>43880815</v>
      </c>
      <c r="J54" s="6">
        <v>46162618</v>
      </c>
      <c r="K54" s="25">
        <v>48563074</v>
      </c>
    </row>
    <row r="55" spans="1:11" ht="12.75">
      <c r="A55" s="22" t="s">
        <v>56</v>
      </c>
      <c r="B55" s="6">
        <v>0</v>
      </c>
      <c r="C55" s="6">
        <v>0</v>
      </c>
      <c r="D55" s="23">
        <v>29973182</v>
      </c>
      <c r="E55" s="24">
        <v>1400000</v>
      </c>
      <c r="F55" s="6">
        <v>64349408</v>
      </c>
      <c r="G55" s="25">
        <v>64349408</v>
      </c>
      <c r="H55" s="26">
        <v>27590886</v>
      </c>
      <c r="I55" s="24">
        <v>81788999</v>
      </c>
      <c r="J55" s="6">
        <v>64377000</v>
      </c>
      <c r="K55" s="25">
        <v>48168000</v>
      </c>
    </row>
    <row r="56" spans="1:11" ht="12.75">
      <c r="A56" s="22" t="s">
        <v>57</v>
      </c>
      <c r="B56" s="6">
        <v>2159878</v>
      </c>
      <c r="C56" s="6">
        <v>3373041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2104000</v>
      </c>
      <c r="F60" s="6">
        <v>4104000</v>
      </c>
      <c r="G60" s="25">
        <v>4104000</v>
      </c>
      <c r="H60" s="26">
        <v>4104000</v>
      </c>
      <c r="I60" s="24">
        <v>2213408</v>
      </c>
      <c r="J60" s="6">
        <v>2328506</v>
      </c>
      <c r="K60" s="25">
        <v>2449587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2000000</v>
      </c>
      <c r="C64" s="98">
        <v>3500000</v>
      </c>
      <c r="D64" s="99">
        <v>3500000</v>
      </c>
      <c r="E64" s="97">
        <v>5000000</v>
      </c>
      <c r="F64" s="98">
        <v>5230000</v>
      </c>
      <c r="G64" s="99">
        <v>5230000</v>
      </c>
      <c r="H64" s="100">
        <v>5230000</v>
      </c>
      <c r="I64" s="97">
        <v>6000000</v>
      </c>
      <c r="J64" s="98">
        <v>6324000</v>
      </c>
      <c r="K64" s="99">
        <v>6665496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3.409827589357091</v>
      </c>
      <c r="C70" s="5">
        <f aca="true" t="shared" si="8" ref="C70:K70">IF(ISERROR(C71/C72),0,(C71/C72))</f>
        <v>1.3471563354155263</v>
      </c>
      <c r="D70" s="5">
        <f t="shared" si="8"/>
        <v>0</v>
      </c>
      <c r="E70" s="5">
        <f t="shared" si="8"/>
        <v>0.8291100769048669</v>
      </c>
      <c r="F70" s="5">
        <f t="shared" si="8"/>
        <v>0.969185973817762</v>
      </c>
      <c r="G70" s="5">
        <f t="shared" si="8"/>
        <v>0.969185973817762</v>
      </c>
      <c r="H70" s="5">
        <f t="shared" si="8"/>
        <v>0.0033245737139968277</v>
      </c>
      <c r="I70" s="5">
        <f t="shared" si="8"/>
        <v>0.36191019626025916</v>
      </c>
      <c r="J70" s="5">
        <f t="shared" si="8"/>
        <v>0.36186109628300284</v>
      </c>
      <c r="K70" s="5">
        <f t="shared" si="8"/>
        <v>0.3618120185470413</v>
      </c>
    </row>
    <row r="71" spans="1:11" ht="12.75" hidden="1">
      <c r="A71" s="2" t="s">
        <v>120</v>
      </c>
      <c r="B71" s="2">
        <f>+B83</f>
        <v>28740066</v>
      </c>
      <c r="C71" s="2">
        <f aca="true" t="shared" si="9" ref="C71:K71">+C83</f>
        <v>20522065</v>
      </c>
      <c r="D71" s="2">
        <f t="shared" si="9"/>
        <v>0</v>
      </c>
      <c r="E71" s="2">
        <f t="shared" si="9"/>
        <v>26540840</v>
      </c>
      <c r="F71" s="2">
        <f t="shared" si="9"/>
        <v>26540840</v>
      </c>
      <c r="G71" s="2">
        <f t="shared" si="9"/>
        <v>26540840</v>
      </c>
      <c r="H71" s="2">
        <f t="shared" si="9"/>
        <v>48111</v>
      </c>
      <c r="I71" s="2">
        <f t="shared" si="9"/>
        <v>11187613</v>
      </c>
      <c r="J71" s="2">
        <f t="shared" si="9"/>
        <v>11791745</v>
      </c>
      <c r="K71" s="2">
        <f t="shared" si="9"/>
        <v>12428499</v>
      </c>
    </row>
    <row r="72" spans="1:11" ht="12.75" hidden="1">
      <c r="A72" s="2" t="s">
        <v>121</v>
      </c>
      <c r="B72" s="2">
        <f>+B77</f>
        <v>8428598</v>
      </c>
      <c r="C72" s="2">
        <f aca="true" t="shared" si="10" ref="C72:K72">+C77</f>
        <v>15233618</v>
      </c>
      <c r="D72" s="2">
        <f t="shared" si="10"/>
        <v>165524</v>
      </c>
      <c r="E72" s="2">
        <f t="shared" si="10"/>
        <v>32011238</v>
      </c>
      <c r="F72" s="2">
        <f t="shared" si="10"/>
        <v>27384672</v>
      </c>
      <c r="G72" s="2">
        <f t="shared" si="10"/>
        <v>27384672</v>
      </c>
      <c r="H72" s="2">
        <f t="shared" si="10"/>
        <v>14471329</v>
      </c>
      <c r="I72" s="2">
        <f t="shared" si="10"/>
        <v>30912677</v>
      </c>
      <c r="J72" s="2">
        <f t="shared" si="10"/>
        <v>32586385</v>
      </c>
      <c r="K72" s="2">
        <f t="shared" si="10"/>
        <v>34350708</v>
      </c>
    </row>
    <row r="73" spans="1:11" ht="12.75" hidden="1">
      <c r="A73" s="2" t="s">
        <v>122</v>
      </c>
      <c r="B73" s="2">
        <f>+B74</f>
        <v>-8844565.33333333</v>
      </c>
      <c r="C73" s="2">
        <f aca="true" t="shared" si="11" ref="C73:K73">+(C78+C80+C81+C82)-(B78+B80+B81+B82)</f>
        <v>-174848</v>
      </c>
      <c r="D73" s="2">
        <f t="shared" si="11"/>
        <v>-15353104</v>
      </c>
      <c r="E73" s="2">
        <f t="shared" si="11"/>
        <v>21486944</v>
      </c>
      <c r="F73" s="2">
        <f>+(F78+F80+F81+F82)-(D78+D80+D81+D82)</f>
        <v>21486944</v>
      </c>
      <c r="G73" s="2">
        <f>+(G78+G80+G81+G82)-(D78+D80+D81+D82)</f>
        <v>21486944</v>
      </c>
      <c r="H73" s="2">
        <f>+(H78+H80+H81+H82)-(D78+D80+D81+D82)</f>
        <v>16176606</v>
      </c>
      <c r="I73" s="2">
        <f>+(I78+I80+I81+I82)-(E78+E80+E81+E82)</f>
        <v>-4226683</v>
      </c>
      <c r="J73" s="2">
        <f t="shared" si="11"/>
        <v>653327</v>
      </c>
      <c r="K73" s="2">
        <f t="shared" si="11"/>
        <v>688612</v>
      </c>
    </row>
    <row r="74" spans="1:11" ht="12.75" hidden="1">
      <c r="A74" s="2" t="s">
        <v>123</v>
      </c>
      <c r="B74" s="2">
        <f>+TREND(C74:E74)</f>
        <v>-8844565.33333333</v>
      </c>
      <c r="C74" s="2">
        <f>+C73</f>
        <v>-174848</v>
      </c>
      <c r="D74" s="2">
        <f aca="true" t="shared" si="12" ref="D74:K74">+D73</f>
        <v>-15353104</v>
      </c>
      <c r="E74" s="2">
        <f t="shared" si="12"/>
        <v>21486944</v>
      </c>
      <c r="F74" s="2">
        <f t="shared" si="12"/>
        <v>21486944</v>
      </c>
      <c r="G74" s="2">
        <f t="shared" si="12"/>
        <v>21486944</v>
      </c>
      <c r="H74" s="2">
        <f t="shared" si="12"/>
        <v>16176606</v>
      </c>
      <c r="I74" s="2">
        <f t="shared" si="12"/>
        <v>-4226683</v>
      </c>
      <c r="J74" s="2">
        <f t="shared" si="12"/>
        <v>653327</v>
      </c>
      <c r="K74" s="2">
        <f t="shared" si="12"/>
        <v>688612</v>
      </c>
    </row>
    <row r="75" spans="1:11" ht="12.75" hidden="1">
      <c r="A75" s="2" t="s">
        <v>124</v>
      </c>
      <c r="B75" s="2">
        <f>+B84-(((B80+B81+B78)*B70)-B79)</f>
        <v>-8125417.64024242</v>
      </c>
      <c r="C75" s="2">
        <f aca="true" t="shared" si="13" ref="C75:K75">+C84-(((C80+C81+C78)*C70)-C79)</f>
        <v>17897509.9896072</v>
      </c>
      <c r="D75" s="2">
        <f t="shared" si="13"/>
        <v>-8537822</v>
      </c>
      <c r="E75" s="2">
        <f t="shared" si="13"/>
        <v>12764443.034056978</v>
      </c>
      <c r="F75" s="2">
        <f t="shared" si="13"/>
        <v>10477647.426291613</v>
      </c>
      <c r="G75" s="2">
        <f t="shared" si="13"/>
        <v>10477647.426291613</v>
      </c>
      <c r="H75" s="2">
        <f t="shared" si="13"/>
        <v>73093316.60111846</v>
      </c>
      <c r="I75" s="2">
        <f t="shared" si="13"/>
        <v>15658331.508391881</v>
      </c>
      <c r="J75" s="2">
        <f t="shared" si="13"/>
        <v>16504508.930866526</v>
      </c>
      <c r="K75" s="2">
        <f t="shared" si="13"/>
        <v>17396411.674795523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8428598</v>
      </c>
      <c r="C77" s="3">
        <v>15233618</v>
      </c>
      <c r="D77" s="3">
        <v>165524</v>
      </c>
      <c r="E77" s="3">
        <v>32011238</v>
      </c>
      <c r="F77" s="3">
        <v>27384672</v>
      </c>
      <c r="G77" s="3">
        <v>27384672</v>
      </c>
      <c r="H77" s="3">
        <v>14471329</v>
      </c>
      <c r="I77" s="3">
        <v>30912677</v>
      </c>
      <c r="J77" s="3">
        <v>32586385</v>
      </c>
      <c r="K77" s="3">
        <v>34350708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27222260</v>
      </c>
      <c r="C79" s="3">
        <v>31627140</v>
      </c>
      <c r="D79" s="3">
        <v>-8537822</v>
      </c>
      <c r="E79" s="3">
        <v>26300000</v>
      </c>
      <c r="F79" s="3">
        <v>26300000</v>
      </c>
      <c r="G79" s="3">
        <v>26300000</v>
      </c>
      <c r="H79" s="3">
        <v>73129937</v>
      </c>
      <c r="I79" s="3">
        <v>20036982</v>
      </c>
      <c r="J79" s="3">
        <v>21118979</v>
      </c>
      <c r="K79" s="3">
        <v>22259404</v>
      </c>
    </row>
    <row r="80" spans="1:11" ht="13.5" hidden="1">
      <c r="A80" s="1" t="s">
        <v>69</v>
      </c>
      <c r="B80" s="3">
        <v>729467</v>
      </c>
      <c r="C80" s="3">
        <v>1061328</v>
      </c>
      <c r="D80" s="3">
        <v>-5798631</v>
      </c>
      <c r="E80" s="3">
        <v>15727405</v>
      </c>
      <c r="F80" s="3">
        <v>15727405</v>
      </c>
      <c r="G80" s="3">
        <v>15727405</v>
      </c>
      <c r="H80" s="3">
        <v>2767089</v>
      </c>
      <c r="I80" s="3">
        <v>7100731</v>
      </c>
      <c r="J80" s="3">
        <v>7484166</v>
      </c>
      <c r="K80" s="3">
        <v>7888313</v>
      </c>
    </row>
    <row r="81" spans="1:11" ht="13.5" hidden="1">
      <c r="A81" s="1" t="s">
        <v>70</v>
      </c>
      <c r="B81" s="3">
        <v>9636945</v>
      </c>
      <c r="C81" s="3">
        <v>9130236</v>
      </c>
      <c r="D81" s="3">
        <v>637091</v>
      </c>
      <c r="E81" s="3">
        <v>597999</v>
      </c>
      <c r="F81" s="3">
        <v>597999</v>
      </c>
      <c r="G81" s="3">
        <v>597999</v>
      </c>
      <c r="H81" s="3">
        <v>8247977</v>
      </c>
      <c r="I81" s="3">
        <v>4997990</v>
      </c>
      <c r="J81" s="3">
        <v>5267882</v>
      </c>
      <c r="K81" s="3">
        <v>5552347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28740066</v>
      </c>
      <c r="C83" s="3">
        <v>20522065</v>
      </c>
      <c r="D83" s="3">
        <v>0</v>
      </c>
      <c r="E83" s="3">
        <v>26540840</v>
      </c>
      <c r="F83" s="3">
        <v>26540840</v>
      </c>
      <c r="G83" s="3">
        <v>26540840</v>
      </c>
      <c r="H83" s="3">
        <v>48111</v>
      </c>
      <c r="I83" s="3">
        <v>11187613</v>
      </c>
      <c r="J83" s="3">
        <v>11791745</v>
      </c>
      <c r="K83" s="3">
        <v>12428499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5604890</v>
      </c>
      <c r="C5" s="6">
        <v>5725994</v>
      </c>
      <c r="D5" s="23">
        <v>0</v>
      </c>
      <c r="E5" s="24">
        <v>7404502</v>
      </c>
      <c r="F5" s="6">
        <v>10953622</v>
      </c>
      <c r="G5" s="25">
        <v>10953622</v>
      </c>
      <c r="H5" s="26">
        <v>15789441</v>
      </c>
      <c r="I5" s="24">
        <v>14844257</v>
      </c>
      <c r="J5" s="6">
        <v>15843779</v>
      </c>
      <c r="K5" s="25">
        <v>16793653</v>
      </c>
    </row>
    <row r="6" spans="1:11" ht="12.75">
      <c r="A6" s="22" t="s">
        <v>19</v>
      </c>
      <c r="B6" s="6">
        <v>199794</v>
      </c>
      <c r="C6" s="6">
        <v>202400</v>
      </c>
      <c r="D6" s="23">
        <v>86</v>
      </c>
      <c r="E6" s="24">
        <v>-2063794</v>
      </c>
      <c r="F6" s="6">
        <v>276864</v>
      </c>
      <c r="G6" s="25">
        <v>276864</v>
      </c>
      <c r="H6" s="26">
        <v>245994</v>
      </c>
      <c r="I6" s="24">
        <v>215476</v>
      </c>
      <c r="J6" s="6">
        <v>253946</v>
      </c>
      <c r="K6" s="25">
        <v>268326</v>
      </c>
    </row>
    <row r="7" spans="1:11" ht="12.75">
      <c r="A7" s="22" t="s">
        <v>20</v>
      </c>
      <c r="B7" s="6">
        <v>7231406</v>
      </c>
      <c r="C7" s="6">
        <v>8198053</v>
      </c>
      <c r="D7" s="23">
        <v>1907609</v>
      </c>
      <c r="E7" s="24">
        <v>8300000</v>
      </c>
      <c r="F7" s="6">
        <v>10300000</v>
      </c>
      <c r="G7" s="25">
        <v>10300000</v>
      </c>
      <c r="H7" s="26">
        <v>12599850</v>
      </c>
      <c r="I7" s="24">
        <v>12371255</v>
      </c>
      <c r="J7" s="6">
        <v>13113531</v>
      </c>
      <c r="K7" s="25">
        <v>13900343</v>
      </c>
    </row>
    <row r="8" spans="1:11" ht="12.75">
      <c r="A8" s="22" t="s">
        <v>21</v>
      </c>
      <c r="B8" s="6">
        <v>245981325</v>
      </c>
      <c r="C8" s="6">
        <v>232506794</v>
      </c>
      <c r="D8" s="23">
        <v>5973267</v>
      </c>
      <c r="E8" s="24">
        <v>259523250</v>
      </c>
      <c r="F8" s="6">
        <v>243352250</v>
      </c>
      <c r="G8" s="25">
        <v>243352250</v>
      </c>
      <c r="H8" s="26">
        <v>225508196</v>
      </c>
      <c r="I8" s="24">
        <v>284264000</v>
      </c>
      <c r="J8" s="6">
        <v>292235700</v>
      </c>
      <c r="K8" s="25">
        <v>311037230</v>
      </c>
    </row>
    <row r="9" spans="1:11" ht="12.75">
      <c r="A9" s="22" t="s">
        <v>22</v>
      </c>
      <c r="B9" s="6">
        <v>15228361</v>
      </c>
      <c r="C9" s="6">
        <v>15684185</v>
      </c>
      <c r="D9" s="23">
        <v>-6314233</v>
      </c>
      <c r="E9" s="24">
        <v>84059839</v>
      </c>
      <c r="F9" s="6">
        <v>114904051</v>
      </c>
      <c r="G9" s="25">
        <v>114904051</v>
      </c>
      <c r="H9" s="26">
        <v>8158797</v>
      </c>
      <c r="I9" s="24">
        <v>92187049</v>
      </c>
      <c r="J9" s="6">
        <v>98790368</v>
      </c>
      <c r="K9" s="25">
        <v>100037235</v>
      </c>
    </row>
    <row r="10" spans="1:11" ht="20.25">
      <c r="A10" s="27" t="s">
        <v>114</v>
      </c>
      <c r="B10" s="28">
        <f>SUM(B5:B9)</f>
        <v>274245776</v>
      </c>
      <c r="C10" s="29">
        <f aca="true" t="shared" si="0" ref="C10:K10">SUM(C5:C9)</f>
        <v>262317426</v>
      </c>
      <c r="D10" s="30">
        <f t="shared" si="0"/>
        <v>1566729</v>
      </c>
      <c r="E10" s="28">
        <f t="shared" si="0"/>
        <v>357223797</v>
      </c>
      <c r="F10" s="29">
        <f t="shared" si="0"/>
        <v>379786787</v>
      </c>
      <c r="G10" s="31">
        <f t="shared" si="0"/>
        <v>379786787</v>
      </c>
      <c r="H10" s="32">
        <f t="shared" si="0"/>
        <v>262302278</v>
      </c>
      <c r="I10" s="28">
        <f t="shared" si="0"/>
        <v>403882037</v>
      </c>
      <c r="J10" s="29">
        <f t="shared" si="0"/>
        <v>420237324</v>
      </c>
      <c r="K10" s="31">
        <f t="shared" si="0"/>
        <v>442036787</v>
      </c>
    </row>
    <row r="11" spans="1:11" ht="12.75">
      <c r="A11" s="22" t="s">
        <v>23</v>
      </c>
      <c r="B11" s="6">
        <v>105284740</v>
      </c>
      <c r="C11" s="6">
        <v>115469904</v>
      </c>
      <c r="D11" s="23">
        <v>3061403</v>
      </c>
      <c r="E11" s="24">
        <v>136961848</v>
      </c>
      <c r="F11" s="6">
        <v>136961848</v>
      </c>
      <c r="G11" s="25">
        <v>136961848</v>
      </c>
      <c r="H11" s="26">
        <v>126576696</v>
      </c>
      <c r="I11" s="24">
        <v>146798013</v>
      </c>
      <c r="J11" s="6">
        <v>156514120</v>
      </c>
      <c r="K11" s="25">
        <v>168252672</v>
      </c>
    </row>
    <row r="12" spans="1:11" ht="12.75">
      <c r="A12" s="22" t="s">
        <v>24</v>
      </c>
      <c r="B12" s="6">
        <v>17000908</v>
      </c>
      <c r="C12" s="6">
        <v>18411388</v>
      </c>
      <c r="D12" s="23">
        <v>982</v>
      </c>
      <c r="E12" s="24">
        <v>23060528</v>
      </c>
      <c r="F12" s="6">
        <v>23060528</v>
      </c>
      <c r="G12" s="25">
        <v>23060528</v>
      </c>
      <c r="H12" s="26">
        <v>22623855</v>
      </c>
      <c r="I12" s="24">
        <v>24605583</v>
      </c>
      <c r="J12" s="6">
        <v>26352579</v>
      </c>
      <c r="K12" s="25">
        <v>28329024</v>
      </c>
    </row>
    <row r="13" spans="1:11" ht="12.75">
      <c r="A13" s="22" t="s">
        <v>115</v>
      </c>
      <c r="B13" s="6">
        <v>31807464</v>
      </c>
      <c r="C13" s="6">
        <v>35084457</v>
      </c>
      <c r="D13" s="23">
        <v>40945449</v>
      </c>
      <c r="E13" s="24">
        <v>54480453</v>
      </c>
      <c r="F13" s="6">
        <v>54480453</v>
      </c>
      <c r="G13" s="25">
        <v>54480453</v>
      </c>
      <c r="H13" s="26">
        <v>0</v>
      </c>
      <c r="I13" s="24">
        <v>51564174</v>
      </c>
      <c r="J13" s="6">
        <v>60724139</v>
      </c>
      <c r="K13" s="25">
        <v>64803911</v>
      </c>
    </row>
    <row r="14" spans="1:11" ht="12.75">
      <c r="A14" s="22" t="s">
        <v>25</v>
      </c>
      <c r="B14" s="6">
        <v>160647</v>
      </c>
      <c r="C14" s="6">
        <v>130606</v>
      </c>
      <c r="D14" s="23">
        <v>130200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4964487</v>
      </c>
      <c r="C15" s="6">
        <v>2093833</v>
      </c>
      <c r="D15" s="23">
        <v>575961</v>
      </c>
      <c r="E15" s="24">
        <v>10556731</v>
      </c>
      <c r="F15" s="6">
        <v>10585874</v>
      </c>
      <c r="G15" s="25">
        <v>10585874</v>
      </c>
      <c r="H15" s="26">
        <v>7156316</v>
      </c>
      <c r="I15" s="24">
        <v>13726483</v>
      </c>
      <c r="J15" s="6">
        <v>14574464</v>
      </c>
      <c r="K15" s="25">
        <v>15606231</v>
      </c>
    </row>
    <row r="16" spans="1:11" ht="12.75">
      <c r="A16" s="22" t="s">
        <v>21</v>
      </c>
      <c r="B16" s="6">
        <v>0</v>
      </c>
      <c r="C16" s="6">
        <v>4256908</v>
      </c>
      <c r="D16" s="23">
        <v>0</v>
      </c>
      <c r="E16" s="24">
        <v>8275838</v>
      </c>
      <c r="F16" s="6">
        <v>6561741</v>
      </c>
      <c r="G16" s="25">
        <v>6561741</v>
      </c>
      <c r="H16" s="26">
        <v>5090941</v>
      </c>
      <c r="I16" s="24">
        <v>7285423</v>
      </c>
      <c r="J16" s="6">
        <v>8745595</v>
      </c>
      <c r="K16" s="25">
        <v>9401515</v>
      </c>
    </row>
    <row r="17" spans="1:11" ht="12.75">
      <c r="A17" s="22" t="s">
        <v>27</v>
      </c>
      <c r="B17" s="6">
        <v>96055309</v>
      </c>
      <c r="C17" s="6">
        <v>71523340</v>
      </c>
      <c r="D17" s="23">
        <v>324832</v>
      </c>
      <c r="E17" s="24">
        <v>101188402</v>
      </c>
      <c r="F17" s="6">
        <v>115040943</v>
      </c>
      <c r="G17" s="25">
        <v>115040943</v>
      </c>
      <c r="H17" s="26">
        <v>91459958</v>
      </c>
      <c r="I17" s="24">
        <v>128047345</v>
      </c>
      <c r="J17" s="6">
        <v>130082889</v>
      </c>
      <c r="K17" s="25">
        <v>136369376</v>
      </c>
    </row>
    <row r="18" spans="1:11" ht="12.75">
      <c r="A18" s="33" t="s">
        <v>28</v>
      </c>
      <c r="B18" s="34">
        <f>SUM(B11:B17)</f>
        <v>255273555</v>
      </c>
      <c r="C18" s="35">
        <f aca="true" t="shared" si="1" ref="C18:K18">SUM(C11:C17)</f>
        <v>246970436</v>
      </c>
      <c r="D18" s="36">
        <f t="shared" si="1"/>
        <v>45038827</v>
      </c>
      <c r="E18" s="34">
        <f t="shared" si="1"/>
        <v>334523800</v>
      </c>
      <c r="F18" s="35">
        <f t="shared" si="1"/>
        <v>346691387</v>
      </c>
      <c r="G18" s="37">
        <f t="shared" si="1"/>
        <v>346691387</v>
      </c>
      <c r="H18" s="38">
        <f t="shared" si="1"/>
        <v>252907766</v>
      </c>
      <c r="I18" s="34">
        <f t="shared" si="1"/>
        <v>372027021</v>
      </c>
      <c r="J18" s="35">
        <f t="shared" si="1"/>
        <v>396993786</v>
      </c>
      <c r="K18" s="37">
        <f t="shared" si="1"/>
        <v>422762729</v>
      </c>
    </row>
    <row r="19" spans="1:11" ht="12.75">
      <c r="A19" s="33" t="s">
        <v>29</v>
      </c>
      <c r="B19" s="39">
        <f>+B10-B18</f>
        <v>18972221</v>
      </c>
      <c r="C19" s="40">
        <f aca="true" t="shared" si="2" ref="C19:K19">+C10-C18</f>
        <v>15346990</v>
      </c>
      <c r="D19" s="41">
        <f t="shared" si="2"/>
        <v>-43472098</v>
      </c>
      <c r="E19" s="39">
        <f t="shared" si="2"/>
        <v>22699997</v>
      </c>
      <c r="F19" s="40">
        <f t="shared" si="2"/>
        <v>33095400</v>
      </c>
      <c r="G19" s="42">
        <f t="shared" si="2"/>
        <v>33095400</v>
      </c>
      <c r="H19" s="43">
        <f t="shared" si="2"/>
        <v>9394512</v>
      </c>
      <c r="I19" s="39">
        <f t="shared" si="2"/>
        <v>31855016</v>
      </c>
      <c r="J19" s="40">
        <f t="shared" si="2"/>
        <v>23243538</v>
      </c>
      <c r="K19" s="42">
        <f t="shared" si="2"/>
        <v>19274058</v>
      </c>
    </row>
    <row r="20" spans="1:11" ht="20.25">
      <c r="A20" s="44" t="s">
        <v>30</v>
      </c>
      <c r="B20" s="45">
        <v>58809000</v>
      </c>
      <c r="C20" s="46">
        <v>58050000</v>
      </c>
      <c r="D20" s="47">
        <v>7752008</v>
      </c>
      <c r="E20" s="45">
        <v>96268750</v>
      </c>
      <c r="F20" s="46">
        <v>97943633</v>
      </c>
      <c r="G20" s="48">
        <v>97943633</v>
      </c>
      <c r="H20" s="49">
        <v>87278001</v>
      </c>
      <c r="I20" s="45">
        <v>69802000</v>
      </c>
      <c r="J20" s="46">
        <v>75649300</v>
      </c>
      <c r="K20" s="48">
        <v>65609850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77781221</v>
      </c>
      <c r="C22" s="57">
        <f aca="true" t="shared" si="3" ref="C22:K22">SUM(C19:C21)</f>
        <v>73396990</v>
      </c>
      <c r="D22" s="58">
        <f t="shared" si="3"/>
        <v>-35720090</v>
      </c>
      <c r="E22" s="56">
        <f t="shared" si="3"/>
        <v>118968747</v>
      </c>
      <c r="F22" s="57">
        <f t="shared" si="3"/>
        <v>131039033</v>
      </c>
      <c r="G22" s="59">
        <f t="shared" si="3"/>
        <v>131039033</v>
      </c>
      <c r="H22" s="60">
        <f t="shared" si="3"/>
        <v>96672513</v>
      </c>
      <c r="I22" s="56">
        <f t="shared" si="3"/>
        <v>101657016</v>
      </c>
      <c r="J22" s="57">
        <f t="shared" si="3"/>
        <v>98892838</v>
      </c>
      <c r="K22" s="59">
        <f t="shared" si="3"/>
        <v>84883908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77781221</v>
      </c>
      <c r="C24" s="40">
        <f aca="true" t="shared" si="4" ref="C24:K24">SUM(C22:C23)</f>
        <v>73396990</v>
      </c>
      <c r="D24" s="41">
        <f t="shared" si="4"/>
        <v>-35720090</v>
      </c>
      <c r="E24" s="39">
        <f t="shared" si="4"/>
        <v>118968747</v>
      </c>
      <c r="F24" s="40">
        <f t="shared" si="4"/>
        <v>131039033</v>
      </c>
      <c r="G24" s="42">
        <f t="shared" si="4"/>
        <v>131039033</v>
      </c>
      <c r="H24" s="43">
        <f t="shared" si="4"/>
        <v>96672513</v>
      </c>
      <c r="I24" s="39">
        <f t="shared" si="4"/>
        <v>101657016</v>
      </c>
      <c r="J24" s="40">
        <f t="shared" si="4"/>
        <v>98892838</v>
      </c>
      <c r="K24" s="42">
        <f t="shared" si="4"/>
        <v>84883908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84797636</v>
      </c>
      <c r="C27" s="7">
        <v>79642938</v>
      </c>
      <c r="D27" s="69">
        <v>-32914234</v>
      </c>
      <c r="E27" s="70">
        <v>118968751</v>
      </c>
      <c r="F27" s="7">
        <v>131039036</v>
      </c>
      <c r="G27" s="71">
        <v>131039036</v>
      </c>
      <c r="H27" s="72">
        <v>16252844</v>
      </c>
      <c r="I27" s="70">
        <v>86182001</v>
      </c>
      <c r="J27" s="7">
        <v>94174196</v>
      </c>
      <c r="K27" s="71">
        <v>75591598</v>
      </c>
    </row>
    <row r="28" spans="1:11" ht="12.75">
      <c r="A28" s="73" t="s">
        <v>34</v>
      </c>
      <c r="B28" s="6">
        <v>80258001</v>
      </c>
      <c r="C28" s="6">
        <v>58050000</v>
      </c>
      <c r="D28" s="23">
        <v>-141162075</v>
      </c>
      <c r="E28" s="24">
        <v>96268751</v>
      </c>
      <c r="F28" s="6">
        <v>97805794</v>
      </c>
      <c r="G28" s="25">
        <v>97805794</v>
      </c>
      <c r="H28" s="26">
        <v>82938662</v>
      </c>
      <c r="I28" s="24">
        <v>56002001</v>
      </c>
      <c r="J28" s="6">
        <v>70930645</v>
      </c>
      <c r="K28" s="25">
        <v>60578505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4539635</v>
      </c>
      <c r="C31" s="6">
        <v>21592938</v>
      </c>
      <c r="D31" s="23">
        <v>-15085833</v>
      </c>
      <c r="E31" s="24">
        <v>22700000</v>
      </c>
      <c r="F31" s="6">
        <v>33233242</v>
      </c>
      <c r="G31" s="25">
        <v>33233242</v>
      </c>
      <c r="H31" s="26">
        <v>14107846</v>
      </c>
      <c r="I31" s="24">
        <v>30180000</v>
      </c>
      <c r="J31" s="6">
        <v>23243551</v>
      </c>
      <c r="K31" s="25">
        <v>15013093</v>
      </c>
    </row>
    <row r="32" spans="1:11" ht="12.75">
      <c r="A32" s="33" t="s">
        <v>37</v>
      </c>
      <c r="B32" s="7">
        <f>SUM(B28:B31)</f>
        <v>84797636</v>
      </c>
      <c r="C32" s="7">
        <f aca="true" t="shared" si="5" ref="C32:K32">SUM(C28:C31)</f>
        <v>79642938</v>
      </c>
      <c r="D32" s="69">
        <f t="shared" si="5"/>
        <v>-156247908</v>
      </c>
      <c r="E32" s="70">
        <f t="shared" si="5"/>
        <v>118968751</v>
      </c>
      <c r="F32" s="7">
        <f t="shared" si="5"/>
        <v>131039036</v>
      </c>
      <c r="G32" s="71">
        <f t="shared" si="5"/>
        <v>131039036</v>
      </c>
      <c r="H32" s="72">
        <f t="shared" si="5"/>
        <v>97046508</v>
      </c>
      <c r="I32" s="70">
        <f t="shared" si="5"/>
        <v>86182001</v>
      </c>
      <c r="J32" s="7">
        <f t="shared" si="5"/>
        <v>94174196</v>
      </c>
      <c r="K32" s="71">
        <f t="shared" si="5"/>
        <v>75591598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109093044</v>
      </c>
      <c r="C35" s="6">
        <v>140753765</v>
      </c>
      <c r="D35" s="23">
        <v>-16731909</v>
      </c>
      <c r="E35" s="24">
        <v>127280492</v>
      </c>
      <c r="F35" s="6">
        <v>233171717</v>
      </c>
      <c r="G35" s="25">
        <v>233171717</v>
      </c>
      <c r="H35" s="26">
        <v>28669474</v>
      </c>
      <c r="I35" s="24">
        <v>197031482</v>
      </c>
      <c r="J35" s="6">
        <v>185375906</v>
      </c>
      <c r="K35" s="25">
        <v>196686883</v>
      </c>
    </row>
    <row r="36" spans="1:11" ht="12.75">
      <c r="A36" s="22" t="s">
        <v>40</v>
      </c>
      <c r="B36" s="6">
        <v>405883819</v>
      </c>
      <c r="C36" s="6">
        <v>455298657</v>
      </c>
      <c r="D36" s="23">
        <v>-32914234</v>
      </c>
      <c r="E36" s="24">
        <v>505093554</v>
      </c>
      <c r="F36" s="6">
        <v>517018839</v>
      </c>
      <c r="G36" s="25">
        <v>517018839</v>
      </c>
      <c r="H36" s="26">
        <v>103163442</v>
      </c>
      <c r="I36" s="24">
        <v>531722797</v>
      </c>
      <c r="J36" s="6">
        <v>571348388</v>
      </c>
      <c r="K36" s="25">
        <v>588553854</v>
      </c>
    </row>
    <row r="37" spans="1:11" ht="12.75">
      <c r="A37" s="22" t="s">
        <v>41</v>
      </c>
      <c r="B37" s="6">
        <v>20384719</v>
      </c>
      <c r="C37" s="6">
        <v>22394446</v>
      </c>
      <c r="D37" s="23">
        <v>-14856941</v>
      </c>
      <c r="E37" s="24">
        <v>26761728</v>
      </c>
      <c r="F37" s="6">
        <v>26761728</v>
      </c>
      <c r="G37" s="25">
        <v>26761728</v>
      </c>
      <c r="H37" s="26">
        <v>40134394</v>
      </c>
      <c r="I37" s="24">
        <v>27409317</v>
      </c>
      <c r="J37" s="6">
        <v>29355378</v>
      </c>
      <c r="K37" s="25">
        <v>31557031</v>
      </c>
    </row>
    <row r="38" spans="1:11" ht="12.75">
      <c r="A38" s="22" t="s">
        <v>42</v>
      </c>
      <c r="B38" s="6">
        <v>4856710</v>
      </c>
      <c r="C38" s="6">
        <v>5120061</v>
      </c>
      <c r="D38" s="23">
        <v>930891</v>
      </c>
      <c r="E38" s="24">
        <v>1702400</v>
      </c>
      <c r="F38" s="6">
        <v>1702400</v>
      </c>
      <c r="G38" s="25">
        <v>1702400</v>
      </c>
      <c r="H38" s="26">
        <v>-4974004</v>
      </c>
      <c r="I38" s="24">
        <v>6724004</v>
      </c>
      <c r="J38" s="6">
        <v>7201408</v>
      </c>
      <c r="K38" s="25">
        <v>7741514</v>
      </c>
    </row>
    <row r="39" spans="1:11" ht="12.75">
      <c r="A39" s="22" t="s">
        <v>43</v>
      </c>
      <c r="B39" s="6">
        <v>489735434</v>
      </c>
      <c r="C39" s="6">
        <v>568537915</v>
      </c>
      <c r="D39" s="23">
        <v>0</v>
      </c>
      <c r="E39" s="24">
        <v>604054918</v>
      </c>
      <c r="F39" s="6">
        <v>590687395</v>
      </c>
      <c r="G39" s="25">
        <v>590687395</v>
      </c>
      <c r="H39" s="26">
        <v>0</v>
      </c>
      <c r="I39" s="24">
        <v>694620958</v>
      </c>
      <c r="J39" s="6">
        <v>720167508</v>
      </c>
      <c r="K39" s="25">
        <v>745942192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106774643</v>
      </c>
      <c r="C42" s="6">
        <v>110542553</v>
      </c>
      <c r="D42" s="23">
        <v>-2634699</v>
      </c>
      <c r="E42" s="24">
        <v>102762401</v>
      </c>
      <c r="F42" s="6">
        <v>98488819</v>
      </c>
      <c r="G42" s="25">
        <v>98488819</v>
      </c>
      <c r="H42" s="26">
        <v>-248561720</v>
      </c>
      <c r="I42" s="24">
        <v>69958214</v>
      </c>
      <c r="J42" s="6">
        <v>57046325</v>
      </c>
      <c r="K42" s="25">
        <v>62210193</v>
      </c>
    </row>
    <row r="43" spans="1:11" ht="12.75">
      <c r="A43" s="22" t="s">
        <v>46</v>
      </c>
      <c r="B43" s="6">
        <v>-71558718</v>
      </c>
      <c r="C43" s="6">
        <v>-74850934</v>
      </c>
      <c r="D43" s="23">
        <v>0</v>
      </c>
      <c r="E43" s="24">
        <v>-118668750</v>
      </c>
      <c r="F43" s="6">
        <v>300000</v>
      </c>
      <c r="G43" s="25">
        <v>300000</v>
      </c>
      <c r="H43" s="26">
        <v>-16558950</v>
      </c>
      <c r="I43" s="24">
        <v>-98080997</v>
      </c>
      <c r="J43" s="6">
        <v>-105044748</v>
      </c>
      <c r="K43" s="25">
        <v>-112923104</v>
      </c>
    </row>
    <row r="44" spans="1:11" ht="12.75">
      <c r="A44" s="22" t="s">
        <v>47</v>
      </c>
      <c r="B44" s="6">
        <v>1036714</v>
      </c>
      <c r="C44" s="6">
        <v>-3318716</v>
      </c>
      <c r="D44" s="23">
        <v>27903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101946880</v>
      </c>
      <c r="C45" s="7">
        <v>134319513</v>
      </c>
      <c r="D45" s="69">
        <v>-2205648</v>
      </c>
      <c r="E45" s="70">
        <v>-12514761</v>
      </c>
      <c r="F45" s="7">
        <v>194951632</v>
      </c>
      <c r="G45" s="71">
        <v>194951632</v>
      </c>
      <c r="H45" s="72">
        <v>-131138667</v>
      </c>
      <c r="I45" s="70">
        <v>-28122783</v>
      </c>
      <c r="J45" s="7">
        <v>-76121206</v>
      </c>
      <c r="K45" s="71">
        <v>-126834117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101946610</v>
      </c>
      <c r="C48" s="6">
        <v>134319513</v>
      </c>
      <c r="D48" s="23">
        <v>1042372</v>
      </c>
      <c r="E48" s="24">
        <v>110246595</v>
      </c>
      <c r="F48" s="6">
        <v>216137820</v>
      </c>
      <c r="G48" s="25">
        <v>216137820</v>
      </c>
      <c r="H48" s="26">
        <v>-2219820</v>
      </c>
      <c r="I48" s="24">
        <v>184454680</v>
      </c>
      <c r="J48" s="6">
        <v>171906151</v>
      </c>
      <c r="K48" s="25">
        <v>182206897</v>
      </c>
    </row>
    <row r="49" spans="1:11" ht="12.75">
      <c r="A49" s="22" t="s">
        <v>51</v>
      </c>
      <c r="B49" s="6">
        <f>+B75</f>
        <v>15669067.625230355</v>
      </c>
      <c r="C49" s="6">
        <f aca="true" t="shared" si="6" ref="C49:K49">+C75</f>
        <v>16814318.61667575</v>
      </c>
      <c r="D49" s="23">
        <f t="shared" si="6"/>
        <v>-16882116</v>
      </c>
      <c r="E49" s="24">
        <f t="shared" si="6"/>
        <v>-6637394.393837966</v>
      </c>
      <c r="F49" s="6">
        <f t="shared" si="6"/>
        <v>-480652.1908714436</v>
      </c>
      <c r="G49" s="25">
        <f t="shared" si="6"/>
        <v>-480652.1908714436</v>
      </c>
      <c r="H49" s="26">
        <f t="shared" si="6"/>
        <v>35114964.73221701</v>
      </c>
      <c r="I49" s="24">
        <f t="shared" si="6"/>
        <v>5864510.524281355</v>
      </c>
      <c r="J49" s="6">
        <f t="shared" si="6"/>
        <v>5855569.837076299</v>
      </c>
      <c r="K49" s="25">
        <f t="shared" si="6"/>
        <v>5777482.089515643</v>
      </c>
    </row>
    <row r="50" spans="1:11" ht="12.75">
      <c r="A50" s="33" t="s">
        <v>52</v>
      </c>
      <c r="B50" s="7">
        <f>+B48-B49</f>
        <v>86277542.37476964</v>
      </c>
      <c r="C50" s="7">
        <f aca="true" t="shared" si="7" ref="C50:K50">+C48-C49</f>
        <v>117505194.38332425</v>
      </c>
      <c r="D50" s="69">
        <f t="shared" si="7"/>
        <v>17924488</v>
      </c>
      <c r="E50" s="70">
        <f t="shared" si="7"/>
        <v>116883989.39383796</v>
      </c>
      <c r="F50" s="7">
        <f t="shared" si="7"/>
        <v>216618472.19087145</v>
      </c>
      <c r="G50" s="71">
        <f t="shared" si="7"/>
        <v>216618472.19087145</v>
      </c>
      <c r="H50" s="72">
        <f t="shared" si="7"/>
        <v>-37334784.73221701</v>
      </c>
      <c r="I50" s="70">
        <f t="shared" si="7"/>
        <v>178590169.47571865</v>
      </c>
      <c r="J50" s="7">
        <f t="shared" si="7"/>
        <v>166050581.1629237</v>
      </c>
      <c r="K50" s="71">
        <f t="shared" si="7"/>
        <v>176429414.91048434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405883820</v>
      </c>
      <c r="C53" s="6">
        <v>455298657</v>
      </c>
      <c r="D53" s="23">
        <v>46640561</v>
      </c>
      <c r="E53" s="24">
        <v>24712596</v>
      </c>
      <c r="F53" s="6">
        <v>37046896</v>
      </c>
      <c r="G53" s="25">
        <v>37046896</v>
      </c>
      <c r="H53" s="26">
        <v>-27058858</v>
      </c>
      <c r="I53" s="24">
        <v>473280884</v>
      </c>
      <c r="J53" s="6">
        <v>473423150</v>
      </c>
      <c r="K53" s="25">
        <v>496397661</v>
      </c>
    </row>
    <row r="54" spans="1:11" ht="12.75">
      <c r="A54" s="22" t="s">
        <v>55</v>
      </c>
      <c r="B54" s="6">
        <v>31807464</v>
      </c>
      <c r="C54" s="6">
        <v>35084457</v>
      </c>
      <c r="D54" s="23">
        <v>0</v>
      </c>
      <c r="E54" s="24">
        <v>54480453</v>
      </c>
      <c r="F54" s="6">
        <v>54480453</v>
      </c>
      <c r="G54" s="25">
        <v>54480453</v>
      </c>
      <c r="H54" s="26">
        <v>0</v>
      </c>
      <c r="I54" s="24">
        <v>51564174</v>
      </c>
      <c r="J54" s="6">
        <v>60724139</v>
      </c>
      <c r="K54" s="25">
        <v>64803911</v>
      </c>
    </row>
    <row r="55" spans="1:11" ht="12.75">
      <c r="A55" s="22" t="s">
        <v>56</v>
      </c>
      <c r="B55" s="6">
        <v>0</v>
      </c>
      <c r="C55" s="6">
        <v>0</v>
      </c>
      <c r="D55" s="23">
        <v>70506932</v>
      </c>
      <c r="E55" s="24">
        <v>8000000</v>
      </c>
      <c r="F55" s="6">
        <v>11654403</v>
      </c>
      <c r="G55" s="25">
        <v>11654403</v>
      </c>
      <c r="H55" s="26">
        <v>-64792127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4964487</v>
      </c>
      <c r="C56" s="6">
        <v>4571579</v>
      </c>
      <c r="D56" s="23">
        <v>104558</v>
      </c>
      <c r="E56" s="24">
        <v>12788093</v>
      </c>
      <c r="F56" s="6">
        <v>18386716</v>
      </c>
      <c r="G56" s="25">
        <v>18386716</v>
      </c>
      <c r="H56" s="26">
        <v>12225791</v>
      </c>
      <c r="I56" s="24">
        <v>18565655</v>
      </c>
      <c r="J56" s="6">
        <v>19883819</v>
      </c>
      <c r="K56" s="25">
        <v>21375108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-2240658</v>
      </c>
      <c r="F59" s="6">
        <v>-2240658</v>
      </c>
      <c r="G59" s="25">
        <v>-2240658</v>
      </c>
      <c r="H59" s="26">
        <v>50000</v>
      </c>
      <c r="I59" s="24">
        <v>78000</v>
      </c>
      <c r="J59" s="6">
        <v>57138</v>
      </c>
      <c r="K59" s="25">
        <v>61423</v>
      </c>
    </row>
    <row r="60" spans="1:11" ht="12.75">
      <c r="A60" s="90" t="s">
        <v>60</v>
      </c>
      <c r="B60" s="6">
        <v>0</v>
      </c>
      <c r="C60" s="6">
        <v>0</v>
      </c>
      <c r="D60" s="23">
        <v>924249</v>
      </c>
      <c r="E60" s="24">
        <v>227678</v>
      </c>
      <c r="F60" s="6">
        <v>227678</v>
      </c>
      <c r="G60" s="25">
        <v>227678</v>
      </c>
      <c r="H60" s="26">
        <v>227678</v>
      </c>
      <c r="I60" s="24">
        <v>344743</v>
      </c>
      <c r="J60" s="6">
        <v>256661</v>
      </c>
      <c r="K60" s="25">
        <v>272814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0.47590478722181034</v>
      </c>
      <c r="C70" s="5">
        <f aca="true" t="shared" si="8" ref="C70:K70">IF(ISERROR(C71/C72),0,(C71/C72))</f>
        <v>0.70167899030745</v>
      </c>
      <c r="D70" s="5">
        <f t="shared" si="8"/>
        <v>0</v>
      </c>
      <c r="E70" s="5">
        <f t="shared" si="8"/>
        <v>1.1027835113365265</v>
      </c>
      <c r="F70" s="5">
        <f t="shared" si="8"/>
        <v>0.7284434249078</v>
      </c>
      <c r="G70" s="5">
        <f t="shared" si="8"/>
        <v>0.7284434249078</v>
      </c>
      <c r="H70" s="5">
        <f t="shared" si="8"/>
        <v>0.001515080752510652</v>
      </c>
      <c r="I70" s="5">
        <f t="shared" si="8"/>
        <v>0.7735221427916313</v>
      </c>
      <c r="J70" s="5">
        <f t="shared" si="8"/>
        <v>0.8064273800552052</v>
      </c>
      <c r="K70" s="5">
        <f t="shared" si="8"/>
        <v>0.8436532817640991</v>
      </c>
    </row>
    <row r="71" spans="1:11" ht="12.75" hidden="1">
      <c r="A71" s="2" t="s">
        <v>120</v>
      </c>
      <c r="B71" s="2">
        <f>+B83</f>
        <v>9912706</v>
      </c>
      <c r="C71" s="2">
        <f aca="true" t="shared" si="9" ref="C71:K71">+C83</f>
        <v>14348854</v>
      </c>
      <c r="D71" s="2">
        <f t="shared" si="9"/>
        <v>0</v>
      </c>
      <c r="E71" s="2">
        <f t="shared" si="9"/>
        <v>12468871</v>
      </c>
      <c r="F71" s="2">
        <f t="shared" si="9"/>
        <v>12468871</v>
      </c>
      <c r="G71" s="2">
        <f t="shared" si="9"/>
        <v>12468871</v>
      </c>
      <c r="H71" s="2">
        <f t="shared" si="9"/>
        <v>34906</v>
      </c>
      <c r="I71" s="2">
        <f t="shared" si="9"/>
        <v>17415940</v>
      </c>
      <c r="J71" s="2">
        <f t="shared" si="9"/>
        <v>19078113</v>
      </c>
      <c r="K71" s="2">
        <f t="shared" si="9"/>
        <v>21154957</v>
      </c>
    </row>
    <row r="72" spans="1:11" ht="12.75" hidden="1">
      <c r="A72" s="2" t="s">
        <v>121</v>
      </c>
      <c r="B72" s="2">
        <f>+B77</f>
        <v>20829179</v>
      </c>
      <c r="C72" s="2">
        <f aca="true" t="shared" si="10" ref="C72:K72">+C77</f>
        <v>20449314</v>
      </c>
      <c r="D72" s="2">
        <f t="shared" si="10"/>
        <v>-5107806</v>
      </c>
      <c r="E72" s="2">
        <f t="shared" si="10"/>
        <v>11306726</v>
      </c>
      <c r="F72" s="2">
        <f t="shared" si="10"/>
        <v>17117144</v>
      </c>
      <c r="G72" s="2">
        <f t="shared" si="10"/>
        <v>17117144</v>
      </c>
      <c r="H72" s="2">
        <f t="shared" si="10"/>
        <v>23039036</v>
      </c>
      <c r="I72" s="2">
        <f t="shared" si="10"/>
        <v>22515115</v>
      </c>
      <c r="J72" s="2">
        <f t="shared" si="10"/>
        <v>23657571</v>
      </c>
      <c r="K72" s="2">
        <f t="shared" si="10"/>
        <v>25075416</v>
      </c>
    </row>
    <row r="73" spans="1:11" ht="12.75" hidden="1">
      <c r="A73" s="2" t="s">
        <v>122</v>
      </c>
      <c r="B73" s="2">
        <f>+B74</f>
        <v>-14224264.999999996</v>
      </c>
      <c r="C73" s="2">
        <f aca="true" t="shared" si="11" ref="C73:K73">+(C78+C80+C81+C82)-(B78+B80+B81+B82)</f>
        <v>-631922</v>
      </c>
      <c r="D73" s="2">
        <f t="shared" si="11"/>
        <v>-23888865</v>
      </c>
      <c r="E73" s="2">
        <f t="shared" si="11"/>
        <v>34408250</v>
      </c>
      <c r="F73" s="2">
        <f>+(F78+F80+F81+F82)-(D78+D80+D81+D82)</f>
        <v>34408250</v>
      </c>
      <c r="G73" s="2">
        <f>+(G78+G80+G81+G82)-(D78+D80+D81+D82)</f>
        <v>34408250</v>
      </c>
      <c r="H73" s="2">
        <f>+(H78+H80+H81+H82)-(D78+D80+D81+D82)</f>
        <v>48623458</v>
      </c>
      <c r="I73" s="2">
        <f>+(I78+I80+I81+I82)-(E78+E80+E81+E82)</f>
        <v>-4362980</v>
      </c>
      <c r="J73" s="2">
        <f t="shared" si="11"/>
        <v>874089</v>
      </c>
      <c r="K73" s="2">
        <f t="shared" si="11"/>
        <v>988889</v>
      </c>
    </row>
    <row r="74" spans="1:11" ht="12.75" hidden="1">
      <c r="A74" s="2" t="s">
        <v>123</v>
      </c>
      <c r="B74" s="2">
        <f>+TREND(C74:E74)</f>
        <v>-14224264.999999996</v>
      </c>
      <c r="C74" s="2">
        <f>+C73</f>
        <v>-631922</v>
      </c>
      <c r="D74" s="2">
        <f aca="true" t="shared" si="12" ref="D74:K74">+D73</f>
        <v>-23888865</v>
      </c>
      <c r="E74" s="2">
        <f t="shared" si="12"/>
        <v>34408250</v>
      </c>
      <c r="F74" s="2">
        <f t="shared" si="12"/>
        <v>34408250</v>
      </c>
      <c r="G74" s="2">
        <f t="shared" si="12"/>
        <v>34408250</v>
      </c>
      <c r="H74" s="2">
        <f t="shared" si="12"/>
        <v>48623458</v>
      </c>
      <c r="I74" s="2">
        <f t="shared" si="12"/>
        <v>-4362980</v>
      </c>
      <c r="J74" s="2">
        <f t="shared" si="12"/>
        <v>874089</v>
      </c>
      <c r="K74" s="2">
        <f t="shared" si="12"/>
        <v>988889</v>
      </c>
    </row>
    <row r="75" spans="1:11" ht="12.75" hidden="1">
      <c r="A75" s="2" t="s">
        <v>124</v>
      </c>
      <c r="B75" s="2">
        <f>+B84-(((B80+B81+B78)*B70)-B79)</f>
        <v>15669067.625230355</v>
      </c>
      <c r="C75" s="2">
        <f aca="true" t="shared" si="13" ref="C75:K75">+C84-(((C80+C81+C78)*C70)-C79)</f>
        <v>16814318.61667575</v>
      </c>
      <c r="D75" s="2">
        <f t="shared" si="13"/>
        <v>-16882116</v>
      </c>
      <c r="E75" s="2">
        <f t="shared" si="13"/>
        <v>-6637394.393837966</v>
      </c>
      <c r="F75" s="2">
        <f t="shared" si="13"/>
        <v>-480652.1908714436</v>
      </c>
      <c r="G75" s="2">
        <f t="shared" si="13"/>
        <v>-480652.1908714436</v>
      </c>
      <c r="H75" s="2">
        <f t="shared" si="13"/>
        <v>35114964.73221701</v>
      </c>
      <c r="I75" s="2">
        <f t="shared" si="13"/>
        <v>5864510.524281355</v>
      </c>
      <c r="J75" s="2">
        <f t="shared" si="13"/>
        <v>5855569.837076299</v>
      </c>
      <c r="K75" s="2">
        <f t="shared" si="13"/>
        <v>5777482.089515643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20829179</v>
      </c>
      <c r="C77" s="3">
        <v>20449314</v>
      </c>
      <c r="D77" s="3">
        <v>-5107806</v>
      </c>
      <c r="E77" s="3">
        <v>11306726</v>
      </c>
      <c r="F77" s="3">
        <v>17117144</v>
      </c>
      <c r="G77" s="3">
        <v>17117144</v>
      </c>
      <c r="H77" s="3">
        <v>23039036</v>
      </c>
      <c r="I77" s="3">
        <v>22515115</v>
      </c>
      <c r="J77" s="3">
        <v>23657571</v>
      </c>
      <c r="K77" s="3">
        <v>25075416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18898854</v>
      </c>
      <c r="C79" s="3">
        <v>21132943</v>
      </c>
      <c r="D79" s="3">
        <v>-16882116</v>
      </c>
      <c r="E79" s="3">
        <v>11500000</v>
      </c>
      <c r="F79" s="3">
        <v>11500000</v>
      </c>
      <c r="G79" s="3">
        <v>11500000</v>
      </c>
      <c r="H79" s="3">
        <v>35160390</v>
      </c>
      <c r="I79" s="3">
        <v>15199935</v>
      </c>
      <c r="J79" s="3">
        <v>16279130</v>
      </c>
      <c r="K79" s="3">
        <v>17500063</v>
      </c>
    </row>
    <row r="80" spans="1:11" ht="13.5" hidden="1">
      <c r="A80" s="1" t="s">
        <v>69</v>
      </c>
      <c r="B80" s="3">
        <v>1397874</v>
      </c>
      <c r="C80" s="3">
        <v>1702551</v>
      </c>
      <c r="D80" s="3">
        <v>-982047</v>
      </c>
      <c r="E80" s="3">
        <v>16446922</v>
      </c>
      <c r="F80" s="3">
        <v>16446922</v>
      </c>
      <c r="G80" s="3">
        <v>16446922</v>
      </c>
      <c r="H80" s="3">
        <v>4595412</v>
      </c>
      <c r="I80" s="3">
        <v>12068723</v>
      </c>
      <c r="J80" s="3">
        <v>12925603</v>
      </c>
      <c r="K80" s="3">
        <v>13895022</v>
      </c>
    </row>
    <row r="81" spans="1:11" ht="13.5" hidden="1">
      <c r="A81" s="1" t="s">
        <v>70</v>
      </c>
      <c r="B81" s="3">
        <v>5388749</v>
      </c>
      <c r="C81" s="3">
        <v>4452150</v>
      </c>
      <c r="D81" s="3">
        <v>-16260594</v>
      </c>
      <c r="E81" s="3">
        <v>0</v>
      </c>
      <c r="F81" s="3">
        <v>0</v>
      </c>
      <c r="G81" s="3">
        <v>0</v>
      </c>
      <c r="H81" s="3">
        <v>25386665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-491523</v>
      </c>
      <c r="E82" s="3">
        <v>227164</v>
      </c>
      <c r="F82" s="3">
        <v>227164</v>
      </c>
      <c r="G82" s="3">
        <v>227164</v>
      </c>
      <c r="H82" s="3">
        <v>907217</v>
      </c>
      <c r="I82" s="3">
        <v>242383</v>
      </c>
      <c r="J82" s="3">
        <v>259592</v>
      </c>
      <c r="K82" s="3">
        <v>279062</v>
      </c>
    </row>
    <row r="83" spans="1:11" ht="13.5" hidden="1">
      <c r="A83" s="1" t="s">
        <v>72</v>
      </c>
      <c r="B83" s="3">
        <v>9912706</v>
      </c>
      <c r="C83" s="3">
        <v>14348854</v>
      </c>
      <c r="D83" s="3">
        <v>0</v>
      </c>
      <c r="E83" s="3">
        <v>12468871</v>
      </c>
      <c r="F83" s="3">
        <v>12468871</v>
      </c>
      <c r="G83" s="3">
        <v>12468871</v>
      </c>
      <c r="H83" s="3">
        <v>34906</v>
      </c>
      <c r="I83" s="3">
        <v>17415940</v>
      </c>
      <c r="J83" s="3">
        <v>19078113</v>
      </c>
      <c r="K83" s="3">
        <v>21154957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31807392</v>
      </c>
      <c r="C5" s="6">
        <v>17114631</v>
      </c>
      <c r="D5" s="23">
        <v>0</v>
      </c>
      <c r="E5" s="24">
        <v>21015215</v>
      </c>
      <c r="F5" s="6">
        <v>16600947</v>
      </c>
      <c r="G5" s="25">
        <v>16600947</v>
      </c>
      <c r="H5" s="26">
        <v>15190394</v>
      </c>
      <c r="I5" s="24">
        <v>16600948</v>
      </c>
      <c r="J5" s="6">
        <v>17497399</v>
      </c>
      <c r="K5" s="25">
        <v>18442258</v>
      </c>
    </row>
    <row r="6" spans="1:11" ht="12.75">
      <c r="A6" s="22" t="s">
        <v>19</v>
      </c>
      <c r="B6" s="6">
        <v>1157511</v>
      </c>
      <c r="C6" s="6">
        <v>1278064</v>
      </c>
      <c r="D6" s="23">
        <v>0</v>
      </c>
      <c r="E6" s="24">
        <v>1377378</v>
      </c>
      <c r="F6" s="6">
        <v>1377378</v>
      </c>
      <c r="G6" s="25">
        <v>1377378</v>
      </c>
      <c r="H6" s="26">
        <v>1435662</v>
      </c>
      <c r="I6" s="24">
        <v>1449002</v>
      </c>
      <c r="J6" s="6">
        <v>1527248</v>
      </c>
      <c r="K6" s="25">
        <v>1609720</v>
      </c>
    </row>
    <row r="7" spans="1:11" ht="12.75">
      <c r="A7" s="22" t="s">
        <v>20</v>
      </c>
      <c r="B7" s="6">
        <v>3559343</v>
      </c>
      <c r="C7" s="6">
        <v>3918122</v>
      </c>
      <c r="D7" s="23">
        <v>0</v>
      </c>
      <c r="E7" s="24">
        <v>4279475</v>
      </c>
      <c r="F7" s="6">
        <v>6979475</v>
      </c>
      <c r="G7" s="25">
        <v>6979475</v>
      </c>
      <c r="H7" s="26">
        <v>6772456</v>
      </c>
      <c r="I7" s="24">
        <v>6300417</v>
      </c>
      <c r="J7" s="6">
        <v>6640640</v>
      </c>
      <c r="K7" s="25">
        <v>6999235</v>
      </c>
    </row>
    <row r="8" spans="1:11" ht="12.75">
      <c r="A8" s="22" t="s">
        <v>21</v>
      </c>
      <c r="B8" s="6">
        <v>182184499</v>
      </c>
      <c r="C8" s="6">
        <v>174668329</v>
      </c>
      <c r="D8" s="23">
        <v>0</v>
      </c>
      <c r="E8" s="24">
        <v>171278573</v>
      </c>
      <c r="F8" s="6">
        <v>173144200</v>
      </c>
      <c r="G8" s="25">
        <v>173144200</v>
      </c>
      <c r="H8" s="26">
        <v>178451881</v>
      </c>
      <c r="I8" s="24">
        <v>188888001</v>
      </c>
      <c r="J8" s="6">
        <v>199087953</v>
      </c>
      <c r="K8" s="25">
        <v>209838703</v>
      </c>
    </row>
    <row r="9" spans="1:11" ht="12.75">
      <c r="A9" s="22" t="s">
        <v>22</v>
      </c>
      <c r="B9" s="6">
        <v>4954773</v>
      </c>
      <c r="C9" s="6">
        <v>5522482</v>
      </c>
      <c r="D9" s="23">
        <v>-11257822</v>
      </c>
      <c r="E9" s="24">
        <v>29232681</v>
      </c>
      <c r="F9" s="6">
        <v>4542903</v>
      </c>
      <c r="G9" s="25">
        <v>4542903</v>
      </c>
      <c r="H9" s="26">
        <v>13829532</v>
      </c>
      <c r="I9" s="24">
        <v>4707024</v>
      </c>
      <c r="J9" s="6">
        <v>4961205</v>
      </c>
      <c r="K9" s="25">
        <v>5229109</v>
      </c>
    </row>
    <row r="10" spans="1:11" ht="20.25">
      <c r="A10" s="27" t="s">
        <v>114</v>
      </c>
      <c r="B10" s="28">
        <f>SUM(B5:B9)</f>
        <v>223663518</v>
      </c>
      <c r="C10" s="29">
        <f aca="true" t="shared" si="0" ref="C10:K10">SUM(C5:C9)</f>
        <v>202501628</v>
      </c>
      <c r="D10" s="30">
        <f t="shared" si="0"/>
        <v>-11257822</v>
      </c>
      <c r="E10" s="28">
        <f t="shared" si="0"/>
        <v>227183322</v>
      </c>
      <c r="F10" s="29">
        <f t="shared" si="0"/>
        <v>202644903</v>
      </c>
      <c r="G10" s="31">
        <f t="shared" si="0"/>
        <v>202644903</v>
      </c>
      <c r="H10" s="32">
        <f t="shared" si="0"/>
        <v>215679925</v>
      </c>
      <c r="I10" s="28">
        <f t="shared" si="0"/>
        <v>217945392</v>
      </c>
      <c r="J10" s="29">
        <f t="shared" si="0"/>
        <v>229714445</v>
      </c>
      <c r="K10" s="31">
        <f t="shared" si="0"/>
        <v>242119025</v>
      </c>
    </row>
    <row r="11" spans="1:11" ht="12.75">
      <c r="A11" s="22" t="s">
        <v>23</v>
      </c>
      <c r="B11" s="6">
        <v>75695231</v>
      </c>
      <c r="C11" s="6">
        <v>78875694</v>
      </c>
      <c r="D11" s="23">
        <v>0</v>
      </c>
      <c r="E11" s="24">
        <v>98665853</v>
      </c>
      <c r="F11" s="6">
        <v>96349416</v>
      </c>
      <c r="G11" s="25">
        <v>96349416</v>
      </c>
      <c r="H11" s="26">
        <v>94565954</v>
      </c>
      <c r="I11" s="24">
        <v>116101048</v>
      </c>
      <c r="J11" s="6">
        <v>122370510</v>
      </c>
      <c r="K11" s="25">
        <v>128978518</v>
      </c>
    </row>
    <row r="12" spans="1:11" ht="12.75">
      <c r="A12" s="22" t="s">
        <v>24</v>
      </c>
      <c r="B12" s="6">
        <v>16410544</v>
      </c>
      <c r="C12" s="6">
        <v>16363831</v>
      </c>
      <c r="D12" s="23">
        <v>0</v>
      </c>
      <c r="E12" s="24">
        <v>20531224</v>
      </c>
      <c r="F12" s="6">
        <v>18737148</v>
      </c>
      <c r="G12" s="25">
        <v>18737148</v>
      </c>
      <c r="H12" s="26">
        <v>18183105</v>
      </c>
      <c r="I12" s="24">
        <v>22175516</v>
      </c>
      <c r="J12" s="6">
        <v>23372993</v>
      </c>
      <c r="K12" s="25">
        <v>24635135</v>
      </c>
    </row>
    <row r="13" spans="1:11" ht="12.75">
      <c r="A13" s="22" t="s">
        <v>115</v>
      </c>
      <c r="B13" s="6">
        <v>96373226</v>
      </c>
      <c r="C13" s="6">
        <v>114387690</v>
      </c>
      <c r="D13" s="23">
        <v>0</v>
      </c>
      <c r="E13" s="24">
        <v>98503408</v>
      </c>
      <c r="F13" s="6">
        <v>105753344</v>
      </c>
      <c r="G13" s="25">
        <v>105753344</v>
      </c>
      <c r="H13" s="26">
        <v>95863669</v>
      </c>
      <c r="I13" s="24">
        <v>115763218</v>
      </c>
      <c r="J13" s="6">
        <v>122014432</v>
      </c>
      <c r="K13" s="25">
        <v>128603211</v>
      </c>
    </row>
    <row r="14" spans="1:11" ht="12.75">
      <c r="A14" s="22" t="s">
        <v>25</v>
      </c>
      <c r="B14" s="6">
        <v>0</v>
      </c>
      <c r="C14" s="6">
        <v>357000</v>
      </c>
      <c r="D14" s="23">
        <v>0</v>
      </c>
      <c r="E14" s="24">
        <v>0</v>
      </c>
      <c r="F14" s="6">
        <v>0</v>
      </c>
      <c r="G14" s="25">
        <v>0</v>
      </c>
      <c r="H14" s="26">
        <v>413000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2984709</v>
      </c>
      <c r="C15" s="6">
        <v>3319735</v>
      </c>
      <c r="D15" s="23">
        <v>0</v>
      </c>
      <c r="E15" s="24">
        <v>5585197</v>
      </c>
      <c r="F15" s="6">
        <v>6704342</v>
      </c>
      <c r="G15" s="25">
        <v>6704342</v>
      </c>
      <c r="H15" s="26">
        <v>9241497</v>
      </c>
      <c r="I15" s="24">
        <v>5728669</v>
      </c>
      <c r="J15" s="6">
        <v>6038019</v>
      </c>
      <c r="K15" s="25">
        <v>6364072</v>
      </c>
    </row>
    <row r="16" spans="1:11" ht="12.75">
      <c r="A16" s="22" t="s">
        <v>21</v>
      </c>
      <c r="B16" s="6">
        <v>25877127</v>
      </c>
      <c r="C16" s="6">
        <v>21132182</v>
      </c>
      <c r="D16" s="23">
        <v>0</v>
      </c>
      <c r="E16" s="24">
        <v>110141</v>
      </c>
      <c r="F16" s="6">
        <v>160000</v>
      </c>
      <c r="G16" s="25">
        <v>160000</v>
      </c>
      <c r="H16" s="26">
        <v>119200</v>
      </c>
      <c r="I16" s="24">
        <v>2282690</v>
      </c>
      <c r="J16" s="6">
        <v>2405955</v>
      </c>
      <c r="K16" s="25">
        <v>2535877</v>
      </c>
    </row>
    <row r="17" spans="1:11" ht="12.75">
      <c r="A17" s="22" t="s">
        <v>27</v>
      </c>
      <c r="B17" s="6">
        <v>64574616</v>
      </c>
      <c r="C17" s="6">
        <v>84163628</v>
      </c>
      <c r="D17" s="23">
        <v>0</v>
      </c>
      <c r="E17" s="24">
        <v>90283436</v>
      </c>
      <c r="F17" s="6">
        <v>104265834</v>
      </c>
      <c r="G17" s="25">
        <v>104265834</v>
      </c>
      <c r="H17" s="26">
        <v>71368948</v>
      </c>
      <c r="I17" s="24">
        <v>79342567</v>
      </c>
      <c r="J17" s="6">
        <v>83627068</v>
      </c>
      <c r="K17" s="25">
        <v>88142928</v>
      </c>
    </row>
    <row r="18" spans="1:11" ht="12.75">
      <c r="A18" s="33" t="s">
        <v>28</v>
      </c>
      <c r="B18" s="34">
        <f>SUM(B11:B17)</f>
        <v>281915453</v>
      </c>
      <c r="C18" s="35">
        <f aca="true" t="shared" si="1" ref="C18:K18">SUM(C11:C17)</f>
        <v>318599760</v>
      </c>
      <c r="D18" s="36">
        <f t="shared" si="1"/>
        <v>0</v>
      </c>
      <c r="E18" s="34">
        <f t="shared" si="1"/>
        <v>313679259</v>
      </c>
      <c r="F18" s="35">
        <f t="shared" si="1"/>
        <v>331970084</v>
      </c>
      <c r="G18" s="37">
        <f t="shared" si="1"/>
        <v>331970084</v>
      </c>
      <c r="H18" s="38">
        <f t="shared" si="1"/>
        <v>289755373</v>
      </c>
      <c r="I18" s="34">
        <f t="shared" si="1"/>
        <v>341393708</v>
      </c>
      <c r="J18" s="35">
        <f t="shared" si="1"/>
        <v>359828977</v>
      </c>
      <c r="K18" s="37">
        <f t="shared" si="1"/>
        <v>379259741</v>
      </c>
    </row>
    <row r="19" spans="1:11" ht="12.75">
      <c r="A19" s="33" t="s">
        <v>29</v>
      </c>
      <c r="B19" s="39">
        <f>+B10-B18</f>
        <v>-58251935</v>
      </c>
      <c r="C19" s="40">
        <f aca="true" t="shared" si="2" ref="C19:K19">+C10-C18</f>
        <v>-116098132</v>
      </c>
      <c r="D19" s="41">
        <f t="shared" si="2"/>
        <v>-11257822</v>
      </c>
      <c r="E19" s="39">
        <f t="shared" si="2"/>
        <v>-86495937</v>
      </c>
      <c r="F19" s="40">
        <f t="shared" si="2"/>
        <v>-129325181</v>
      </c>
      <c r="G19" s="42">
        <f t="shared" si="2"/>
        <v>-129325181</v>
      </c>
      <c r="H19" s="43">
        <f t="shared" si="2"/>
        <v>-74075448</v>
      </c>
      <c r="I19" s="39">
        <f t="shared" si="2"/>
        <v>-123448316</v>
      </c>
      <c r="J19" s="40">
        <f t="shared" si="2"/>
        <v>-130114532</v>
      </c>
      <c r="K19" s="42">
        <f t="shared" si="2"/>
        <v>-137140716</v>
      </c>
    </row>
    <row r="20" spans="1:11" ht="20.25">
      <c r="A20" s="44" t="s">
        <v>30</v>
      </c>
      <c r="B20" s="45">
        <v>38278109</v>
      </c>
      <c r="C20" s="46">
        <v>53619978</v>
      </c>
      <c r="D20" s="47">
        <v>2963247</v>
      </c>
      <c r="E20" s="45">
        <v>43394000</v>
      </c>
      <c r="F20" s="46">
        <v>53763042</v>
      </c>
      <c r="G20" s="48">
        <v>53763042</v>
      </c>
      <c r="H20" s="49">
        <v>46261627</v>
      </c>
      <c r="I20" s="45">
        <v>66758000</v>
      </c>
      <c r="J20" s="46">
        <v>70362932</v>
      </c>
      <c r="K20" s="48">
        <v>74162530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-19973826</v>
      </c>
      <c r="C22" s="57">
        <f aca="true" t="shared" si="3" ref="C22:K22">SUM(C19:C21)</f>
        <v>-62478154</v>
      </c>
      <c r="D22" s="58">
        <f t="shared" si="3"/>
        <v>-8294575</v>
      </c>
      <c r="E22" s="56">
        <f t="shared" si="3"/>
        <v>-43101937</v>
      </c>
      <c r="F22" s="57">
        <f t="shared" si="3"/>
        <v>-75562139</v>
      </c>
      <c r="G22" s="59">
        <f t="shared" si="3"/>
        <v>-75562139</v>
      </c>
      <c r="H22" s="60">
        <f t="shared" si="3"/>
        <v>-27813821</v>
      </c>
      <c r="I22" s="56">
        <f t="shared" si="3"/>
        <v>-56690316</v>
      </c>
      <c r="J22" s="57">
        <f t="shared" si="3"/>
        <v>-59751600</v>
      </c>
      <c r="K22" s="59">
        <f t="shared" si="3"/>
        <v>-62978186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-19973826</v>
      </c>
      <c r="C24" s="40">
        <f aca="true" t="shared" si="4" ref="C24:K24">SUM(C22:C23)</f>
        <v>-62478154</v>
      </c>
      <c r="D24" s="41">
        <f t="shared" si="4"/>
        <v>-8294575</v>
      </c>
      <c r="E24" s="39">
        <f t="shared" si="4"/>
        <v>-43101937</v>
      </c>
      <c r="F24" s="40">
        <f t="shared" si="4"/>
        <v>-75562139</v>
      </c>
      <c r="G24" s="42">
        <f t="shared" si="4"/>
        <v>-75562139</v>
      </c>
      <c r="H24" s="43">
        <f t="shared" si="4"/>
        <v>-27813821</v>
      </c>
      <c r="I24" s="39">
        <f t="shared" si="4"/>
        <v>-56690316</v>
      </c>
      <c r="J24" s="40">
        <f t="shared" si="4"/>
        <v>-59751600</v>
      </c>
      <c r="K24" s="42">
        <f t="shared" si="4"/>
        <v>-62978186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48321156</v>
      </c>
      <c r="C27" s="7">
        <v>52811236</v>
      </c>
      <c r="D27" s="69">
        <v>-8294575</v>
      </c>
      <c r="E27" s="70">
        <v>596884926</v>
      </c>
      <c r="F27" s="7">
        <v>555436402</v>
      </c>
      <c r="G27" s="71">
        <v>555436402</v>
      </c>
      <c r="H27" s="72">
        <v>-79920189</v>
      </c>
      <c r="I27" s="70">
        <v>68198489</v>
      </c>
      <c r="J27" s="7">
        <v>71881208</v>
      </c>
      <c r="K27" s="71">
        <v>75762791</v>
      </c>
    </row>
    <row r="28" spans="1:11" ht="12.75">
      <c r="A28" s="73" t="s">
        <v>34</v>
      </c>
      <c r="B28" s="6">
        <v>48321156</v>
      </c>
      <c r="C28" s="6">
        <v>52811236</v>
      </c>
      <c r="D28" s="23">
        <v>2963247</v>
      </c>
      <c r="E28" s="24">
        <v>15450000</v>
      </c>
      <c r="F28" s="6">
        <v>53813823</v>
      </c>
      <c r="G28" s="25">
        <v>53813823</v>
      </c>
      <c r="H28" s="26">
        <v>-22651584</v>
      </c>
      <c r="I28" s="24">
        <v>21268082</v>
      </c>
      <c r="J28" s="6">
        <v>22416559</v>
      </c>
      <c r="K28" s="25">
        <v>23627053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52145950</v>
      </c>
      <c r="G31" s="25">
        <v>52145950</v>
      </c>
      <c r="H31" s="26">
        <v>0</v>
      </c>
      <c r="I31" s="24">
        <v>10463999</v>
      </c>
      <c r="J31" s="6">
        <v>11029055</v>
      </c>
      <c r="K31" s="25">
        <v>11624623</v>
      </c>
    </row>
    <row r="32" spans="1:11" ht="12.75">
      <c r="A32" s="33" t="s">
        <v>37</v>
      </c>
      <c r="B32" s="7">
        <f>SUM(B28:B31)</f>
        <v>48321156</v>
      </c>
      <c r="C32" s="7">
        <f aca="true" t="shared" si="5" ref="C32:K32">SUM(C28:C31)</f>
        <v>52811236</v>
      </c>
      <c r="D32" s="69">
        <f t="shared" si="5"/>
        <v>2963247</v>
      </c>
      <c r="E32" s="70">
        <f t="shared" si="5"/>
        <v>15450000</v>
      </c>
      <c r="F32" s="7">
        <f t="shared" si="5"/>
        <v>105959773</v>
      </c>
      <c r="G32" s="71">
        <f t="shared" si="5"/>
        <v>105959773</v>
      </c>
      <c r="H32" s="72">
        <f t="shared" si="5"/>
        <v>-22651584</v>
      </c>
      <c r="I32" s="70">
        <f t="shared" si="5"/>
        <v>31732081</v>
      </c>
      <c r="J32" s="7">
        <f t="shared" si="5"/>
        <v>33445614</v>
      </c>
      <c r="K32" s="71">
        <f t="shared" si="5"/>
        <v>35251676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53803334</v>
      </c>
      <c r="C35" s="6">
        <v>62172768</v>
      </c>
      <c r="D35" s="23">
        <v>0</v>
      </c>
      <c r="E35" s="24">
        <v>103656599</v>
      </c>
      <c r="F35" s="6">
        <v>43983105</v>
      </c>
      <c r="G35" s="25">
        <v>43983105</v>
      </c>
      <c r="H35" s="26">
        <v>19708159</v>
      </c>
      <c r="I35" s="24">
        <v>114692868</v>
      </c>
      <c r="J35" s="6">
        <v>120886285</v>
      </c>
      <c r="K35" s="25">
        <v>127414143</v>
      </c>
    </row>
    <row r="36" spans="1:11" ht="12.75">
      <c r="A36" s="22" t="s">
        <v>40</v>
      </c>
      <c r="B36" s="6">
        <v>648337276</v>
      </c>
      <c r="C36" s="6">
        <v>585086721</v>
      </c>
      <c r="D36" s="23">
        <v>-8294575</v>
      </c>
      <c r="E36" s="24">
        <v>596884926</v>
      </c>
      <c r="F36" s="6">
        <v>479866535</v>
      </c>
      <c r="G36" s="25">
        <v>479866535</v>
      </c>
      <c r="H36" s="26">
        <v>-24943764</v>
      </c>
      <c r="I36" s="24">
        <v>578726400</v>
      </c>
      <c r="J36" s="6">
        <v>609977626</v>
      </c>
      <c r="K36" s="25">
        <v>642916415</v>
      </c>
    </row>
    <row r="37" spans="1:11" ht="12.75">
      <c r="A37" s="22" t="s">
        <v>41</v>
      </c>
      <c r="B37" s="6">
        <v>20843103</v>
      </c>
      <c r="C37" s="6">
        <v>27696929</v>
      </c>
      <c r="D37" s="23">
        <v>0</v>
      </c>
      <c r="E37" s="24">
        <v>25639802</v>
      </c>
      <c r="F37" s="6">
        <v>48732069</v>
      </c>
      <c r="G37" s="25">
        <v>48732069</v>
      </c>
      <c r="H37" s="26">
        <v>22578202</v>
      </c>
      <c r="I37" s="24">
        <v>72477354</v>
      </c>
      <c r="J37" s="6">
        <v>76391131</v>
      </c>
      <c r="K37" s="25">
        <v>80516252</v>
      </c>
    </row>
    <row r="38" spans="1:11" ht="12.75">
      <c r="A38" s="22" t="s">
        <v>42</v>
      </c>
      <c r="B38" s="6">
        <v>5683890</v>
      </c>
      <c r="C38" s="6">
        <v>7051110</v>
      </c>
      <c r="D38" s="23">
        <v>0</v>
      </c>
      <c r="E38" s="24">
        <v>0</v>
      </c>
      <c r="F38" s="6">
        <v>0</v>
      </c>
      <c r="G38" s="25">
        <v>0</v>
      </c>
      <c r="H38" s="26">
        <v>0</v>
      </c>
      <c r="I38" s="24">
        <v>3119934</v>
      </c>
      <c r="J38" s="6">
        <v>3288420</v>
      </c>
      <c r="K38" s="25">
        <v>3465990</v>
      </c>
    </row>
    <row r="39" spans="1:11" ht="12.75">
      <c r="A39" s="22" t="s">
        <v>43</v>
      </c>
      <c r="B39" s="6">
        <v>675613617</v>
      </c>
      <c r="C39" s="6">
        <v>612511450</v>
      </c>
      <c r="D39" s="23">
        <v>0</v>
      </c>
      <c r="E39" s="24">
        <v>718003660</v>
      </c>
      <c r="F39" s="6">
        <v>474588528</v>
      </c>
      <c r="G39" s="25">
        <v>474588528</v>
      </c>
      <c r="H39" s="26">
        <v>0</v>
      </c>
      <c r="I39" s="24">
        <v>617821980</v>
      </c>
      <c r="J39" s="6">
        <v>651184367</v>
      </c>
      <c r="K39" s="25">
        <v>686348323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58009946</v>
      </c>
      <c r="C42" s="6">
        <v>65441334</v>
      </c>
      <c r="D42" s="23">
        <v>0</v>
      </c>
      <c r="E42" s="24">
        <v>-215175851</v>
      </c>
      <c r="F42" s="6">
        <v>-173103747</v>
      </c>
      <c r="G42" s="25">
        <v>-173103747</v>
      </c>
      <c r="H42" s="26">
        <v>-152272661</v>
      </c>
      <c r="I42" s="24">
        <v>51115554</v>
      </c>
      <c r="J42" s="6">
        <v>53875786</v>
      </c>
      <c r="K42" s="25">
        <v>56785080</v>
      </c>
    </row>
    <row r="43" spans="1:11" ht="12.75">
      <c r="A43" s="22" t="s">
        <v>46</v>
      </c>
      <c r="B43" s="6">
        <v>-47461160</v>
      </c>
      <c r="C43" s="6">
        <v>-54359369</v>
      </c>
      <c r="D43" s="23">
        <v>0</v>
      </c>
      <c r="E43" s="24">
        <v>0</v>
      </c>
      <c r="F43" s="6">
        <v>-53623215</v>
      </c>
      <c r="G43" s="25">
        <v>-53623215</v>
      </c>
      <c r="H43" s="26">
        <v>-913180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25925710</v>
      </c>
      <c r="C45" s="7">
        <v>37007680</v>
      </c>
      <c r="D45" s="69">
        <v>0</v>
      </c>
      <c r="E45" s="70">
        <v>-174784479</v>
      </c>
      <c r="F45" s="7">
        <v>-153661524</v>
      </c>
      <c r="G45" s="71">
        <v>-153661524</v>
      </c>
      <c r="H45" s="72">
        <v>-74632772</v>
      </c>
      <c r="I45" s="70">
        <v>146136023</v>
      </c>
      <c r="J45" s="7">
        <v>154027362</v>
      </c>
      <c r="K45" s="71">
        <v>162344841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25925715</v>
      </c>
      <c r="C48" s="6">
        <v>37006249</v>
      </c>
      <c r="D48" s="23">
        <v>0</v>
      </c>
      <c r="E48" s="24">
        <v>40391372</v>
      </c>
      <c r="F48" s="6">
        <v>20714789</v>
      </c>
      <c r="G48" s="25">
        <v>20714789</v>
      </c>
      <c r="H48" s="26">
        <v>16286090</v>
      </c>
      <c r="I48" s="24">
        <v>75804850</v>
      </c>
      <c r="J48" s="6">
        <v>79898315</v>
      </c>
      <c r="K48" s="25">
        <v>84212824</v>
      </c>
    </row>
    <row r="49" spans="1:11" ht="12.75">
      <c r="A49" s="22" t="s">
        <v>51</v>
      </c>
      <c r="B49" s="6">
        <f>+B75</f>
        <v>4915521.187839281</v>
      </c>
      <c r="C49" s="6">
        <f aca="true" t="shared" si="6" ref="C49:K49">+C75</f>
        <v>1598543.0178046692</v>
      </c>
      <c r="D49" s="23">
        <f t="shared" si="6"/>
        <v>0</v>
      </c>
      <c r="E49" s="24">
        <f t="shared" si="6"/>
        <v>0</v>
      </c>
      <c r="F49" s="6">
        <f t="shared" si="6"/>
        <v>7498515.313508302</v>
      </c>
      <c r="G49" s="25">
        <f t="shared" si="6"/>
        <v>7498515.313508302</v>
      </c>
      <c r="H49" s="26">
        <f t="shared" si="6"/>
        <v>5253965.266254428</v>
      </c>
      <c r="I49" s="24">
        <f t="shared" si="6"/>
        <v>16784325.75095937</v>
      </c>
      <c r="J49" s="6">
        <f t="shared" si="6"/>
        <v>17690680.05855125</v>
      </c>
      <c r="K49" s="25">
        <f t="shared" si="6"/>
        <v>18645975.273933932</v>
      </c>
    </row>
    <row r="50" spans="1:11" ht="12.75">
      <c r="A50" s="33" t="s">
        <v>52</v>
      </c>
      <c r="B50" s="7">
        <f>+B48-B49</f>
        <v>21010193.81216072</v>
      </c>
      <c r="C50" s="7">
        <f aca="true" t="shared" si="7" ref="C50:K50">+C48-C49</f>
        <v>35407705.98219533</v>
      </c>
      <c r="D50" s="69">
        <f t="shared" si="7"/>
        <v>0</v>
      </c>
      <c r="E50" s="70">
        <f t="shared" si="7"/>
        <v>40391372</v>
      </c>
      <c r="F50" s="7">
        <f t="shared" si="7"/>
        <v>13216273.686491698</v>
      </c>
      <c r="G50" s="71">
        <f t="shared" si="7"/>
        <v>13216273.686491698</v>
      </c>
      <c r="H50" s="72">
        <f t="shared" si="7"/>
        <v>11032124.733745571</v>
      </c>
      <c r="I50" s="70">
        <f t="shared" si="7"/>
        <v>59020524.24904063</v>
      </c>
      <c r="J50" s="7">
        <f t="shared" si="7"/>
        <v>62207634.94144875</v>
      </c>
      <c r="K50" s="71">
        <f t="shared" si="7"/>
        <v>65566848.72606607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648337277</v>
      </c>
      <c r="C53" s="6">
        <v>637897957</v>
      </c>
      <c r="D53" s="23">
        <v>-11257822</v>
      </c>
      <c r="E53" s="24">
        <v>538477866</v>
      </c>
      <c r="F53" s="6">
        <v>412580363</v>
      </c>
      <c r="G53" s="25">
        <v>412580363</v>
      </c>
      <c r="H53" s="26">
        <v>-34496422</v>
      </c>
      <c r="I53" s="24">
        <v>519734910</v>
      </c>
      <c r="J53" s="6">
        <v>547800595</v>
      </c>
      <c r="K53" s="25">
        <v>577381826</v>
      </c>
    </row>
    <row r="54" spans="1:11" ht="12.75">
      <c r="A54" s="22" t="s">
        <v>55</v>
      </c>
      <c r="B54" s="6">
        <v>96373226</v>
      </c>
      <c r="C54" s="6">
        <v>114387690</v>
      </c>
      <c r="D54" s="23">
        <v>0</v>
      </c>
      <c r="E54" s="24">
        <v>98503408</v>
      </c>
      <c r="F54" s="6">
        <v>105753344</v>
      </c>
      <c r="G54" s="25">
        <v>105753344</v>
      </c>
      <c r="H54" s="26">
        <v>95863669</v>
      </c>
      <c r="I54" s="24">
        <v>115763218</v>
      </c>
      <c r="J54" s="6">
        <v>122014432</v>
      </c>
      <c r="K54" s="25">
        <v>128603211</v>
      </c>
    </row>
    <row r="55" spans="1:11" ht="12.75">
      <c r="A55" s="22" t="s">
        <v>56</v>
      </c>
      <c r="B55" s="6">
        <v>0</v>
      </c>
      <c r="C55" s="6">
        <v>0</v>
      </c>
      <c r="D55" s="23">
        <v>2963247</v>
      </c>
      <c r="E55" s="24">
        <v>518665614</v>
      </c>
      <c r="F55" s="6">
        <v>478839093</v>
      </c>
      <c r="G55" s="25">
        <v>478839093</v>
      </c>
      <c r="H55" s="26">
        <v>13234481</v>
      </c>
      <c r="I55" s="24">
        <v>5999999</v>
      </c>
      <c r="J55" s="6">
        <v>6323999</v>
      </c>
      <c r="K55" s="25">
        <v>6665495</v>
      </c>
    </row>
    <row r="56" spans="1:11" ht="12.75">
      <c r="A56" s="22" t="s">
        <v>57</v>
      </c>
      <c r="B56" s="6">
        <v>2984709</v>
      </c>
      <c r="C56" s="6">
        <v>3253736</v>
      </c>
      <c r="D56" s="23">
        <v>0</v>
      </c>
      <c r="E56" s="24">
        <v>22455912</v>
      </c>
      <c r="F56" s="6">
        <v>6862846</v>
      </c>
      <c r="G56" s="25">
        <v>6862846</v>
      </c>
      <c r="H56" s="26">
        <v>2051141</v>
      </c>
      <c r="I56" s="24">
        <v>5901591</v>
      </c>
      <c r="J56" s="6">
        <v>6220277</v>
      </c>
      <c r="K56" s="25">
        <v>6556172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3211342</v>
      </c>
      <c r="F60" s="6">
        <v>3211342</v>
      </c>
      <c r="G60" s="25">
        <v>3211342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0.200217230406615</v>
      </c>
      <c r="C70" s="5">
        <f aca="true" t="shared" si="8" ref="C70:K70">IF(ISERROR(C71/C72),0,(C71/C72))</f>
        <v>0.33068499433074244</v>
      </c>
      <c r="D70" s="5">
        <f t="shared" si="8"/>
        <v>0</v>
      </c>
      <c r="E70" s="5">
        <f t="shared" si="8"/>
        <v>0</v>
      </c>
      <c r="F70" s="5">
        <f t="shared" si="8"/>
        <v>0.6875143564959854</v>
      </c>
      <c r="G70" s="5">
        <f t="shared" si="8"/>
        <v>0.6875143564959854</v>
      </c>
      <c r="H70" s="5">
        <f t="shared" si="8"/>
        <v>-0.00394596839837943</v>
      </c>
      <c r="I70" s="5">
        <f t="shared" si="8"/>
        <v>0.5486456444263108</v>
      </c>
      <c r="J70" s="5">
        <f t="shared" si="8"/>
        <v>0.5486456355765821</v>
      </c>
      <c r="K70" s="5">
        <f t="shared" si="8"/>
        <v>0.5486456893890665</v>
      </c>
    </row>
    <row r="71" spans="1:11" ht="12.75" hidden="1">
      <c r="A71" s="2" t="s">
        <v>120</v>
      </c>
      <c r="B71" s="2">
        <f>+B83</f>
        <v>7494929</v>
      </c>
      <c r="C71" s="2">
        <f aca="true" t="shared" si="9" ref="C71:K71">+C83</f>
        <v>7716702</v>
      </c>
      <c r="D71" s="2">
        <f t="shared" si="9"/>
        <v>0</v>
      </c>
      <c r="E71" s="2">
        <f t="shared" si="9"/>
        <v>0</v>
      </c>
      <c r="F71" s="2">
        <f t="shared" si="9"/>
        <v>14896388</v>
      </c>
      <c r="G71" s="2">
        <f t="shared" si="9"/>
        <v>14896388</v>
      </c>
      <c r="H71" s="2">
        <f t="shared" si="9"/>
        <v>-126510</v>
      </c>
      <c r="I71" s="2">
        <f t="shared" si="9"/>
        <v>12264986</v>
      </c>
      <c r="J71" s="2">
        <f t="shared" si="9"/>
        <v>12927296</v>
      </c>
      <c r="K71" s="2">
        <f t="shared" si="9"/>
        <v>13625371</v>
      </c>
    </row>
    <row r="72" spans="1:11" ht="12.75" hidden="1">
      <c r="A72" s="2" t="s">
        <v>121</v>
      </c>
      <c r="B72" s="2">
        <f>+B77</f>
        <v>37433986</v>
      </c>
      <c r="C72" s="2">
        <f aca="true" t="shared" si="10" ref="C72:K72">+C77</f>
        <v>23335507</v>
      </c>
      <c r="D72" s="2">
        <f t="shared" si="10"/>
        <v>-11257822</v>
      </c>
      <c r="E72" s="2">
        <f t="shared" si="10"/>
        <v>51026511</v>
      </c>
      <c r="F72" s="2">
        <f t="shared" si="10"/>
        <v>21667021</v>
      </c>
      <c r="G72" s="2">
        <f t="shared" si="10"/>
        <v>21667021</v>
      </c>
      <c r="H72" s="2">
        <f t="shared" si="10"/>
        <v>32060571</v>
      </c>
      <c r="I72" s="2">
        <f t="shared" si="10"/>
        <v>22355023</v>
      </c>
      <c r="J72" s="2">
        <f t="shared" si="10"/>
        <v>23562196</v>
      </c>
      <c r="K72" s="2">
        <f t="shared" si="10"/>
        <v>24834554</v>
      </c>
    </row>
    <row r="73" spans="1:11" ht="12.75" hidden="1">
      <c r="A73" s="2" t="s">
        <v>122</v>
      </c>
      <c r="B73" s="2">
        <f>+B74</f>
        <v>-19081257.666666657</v>
      </c>
      <c r="C73" s="2">
        <f aca="true" t="shared" si="11" ref="C73:K73">+(C78+C80+C81+C82)-(B78+B80+B81+B82)</f>
        <v>-3717827</v>
      </c>
      <c r="D73" s="2">
        <f t="shared" si="11"/>
        <v>-18930992</v>
      </c>
      <c r="E73" s="2">
        <f t="shared" si="11"/>
        <v>58036427</v>
      </c>
      <c r="F73" s="2">
        <f>+(F78+F80+F81+F82)-(D78+D80+D81+D82)</f>
        <v>17082789</v>
      </c>
      <c r="G73" s="2">
        <f>+(G78+G80+G81+G82)-(D78+D80+D81+D82)</f>
        <v>17082789</v>
      </c>
      <c r="H73" s="2">
        <f>+(H78+H80+H81+H82)-(D78+D80+D81+D82)</f>
        <v>9607595</v>
      </c>
      <c r="I73" s="2">
        <f>+(I78+I80+I81+I82)-(E78+E80+E81+E82)</f>
        <v>-25333936</v>
      </c>
      <c r="J73" s="2">
        <f t="shared" si="11"/>
        <v>1765934</v>
      </c>
      <c r="K73" s="2">
        <f t="shared" si="11"/>
        <v>1861294</v>
      </c>
    </row>
    <row r="74" spans="1:11" ht="12.75" hidden="1">
      <c r="A74" s="2" t="s">
        <v>123</v>
      </c>
      <c r="B74" s="2">
        <f>+TREND(C74:E74)</f>
        <v>-19081257.666666657</v>
      </c>
      <c r="C74" s="2">
        <f>+C73</f>
        <v>-3717827</v>
      </c>
      <c r="D74" s="2">
        <f aca="true" t="shared" si="12" ref="D74:K74">+D73</f>
        <v>-18930992</v>
      </c>
      <c r="E74" s="2">
        <f t="shared" si="12"/>
        <v>58036427</v>
      </c>
      <c r="F74" s="2">
        <f t="shared" si="12"/>
        <v>17082789</v>
      </c>
      <c r="G74" s="2">
        <f t="shared" si="12"/>
        <v>17082789</v>
      </c>
      <c r="H74" s="2">
        <f t="shared" si="12"/>
        <v>9607595</v>
      </c>
      <c r="I74" s="2">
        <f t="shared" si="12"/>
        <v>-25333936</v>
      </c>
      <c r="J74" s="2">
        <f t="shared" si="12"/>
        <v>1765934</v>
      </c>
      <c r="K74" s="2">
        <f t="shared" si="12"/>
        <v>1861294</v>
      </c>
    </row>
    <row r="75" spans="1:11" ht="12.75" hidden="1">
      <c r="A75" s="2" t="s">
        <v>124</v>
      </c>
      <c r="B75" s="2">
        <f>+B84-(((B80+B81+B78)*B70)-B79)</f>
        <v>4915521.187839281</v>
      </c>
      <c r="C75" s="2">
        <f aca="true" t="shared" si="13" ref="C75:K75">+C84-(((C80+C81+C78)*C70)-C79)</f>
        <v>1598543.0178046692</v>
      </c>
      <c r="D75" s="2">
        <f t="shared" si="13"/>
        <v>0</v>
      </c>
      <c r="E75" s="2">
        <f t="shared" si="13"/>
        <v>0</v>
      </c>
      <c r="F75" s="2">
        <f t="shared" si="13"/>
        <v>7498515.313508302</v>
      </c>
      <c r="G75" s="2">
        <f t="shared" si="13"/>
        <v>7498515.313508302</v>
      </c>
      <c r="H75" s="2">
        <f t="shared" si="13"/>
        <v>5253965.266254428</v>
      </c>
      <c r="I75" s="2">
        <f t="shared" si="13"/>
        <v>16784325.75095937</v>
      </c>
      <c r="J75" s="2">
        <f t="shared" si="13"/>
        <v>17690680.05855125</v>
      </c>
      <c r="K75" s="2">
        <f t="shared" si="13"/>
        <v>18645975.273933932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37433986</v>
      </c>
      <c r="C77" s="3">
        <v>23335507</v>
      </c>
      <c r="D77" s="3">
        <v>-11257822</v>
      </c>
      <c r="E77" s="3">
        <v>51026511</v>
      </c>
      <c r="F77" s="3">
        <v>21667021</v>
      </c>
      <c r="G77" s="3">
        <v>21667021</v>
      </c>
      <c r="H77" s="3">
        <v>32060571</v>
      </c>
      <c r="I77" s="3">
        <v>22355023</v>
      </c>
      <c r="J77" s="3">
        <v>23562196</v>
      </c>
      <c r="K77" s="3">
        <v>24834554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9450205</v>
      </c>
      <c r="C79" s="3">
        <v>7858738</v>
      </c>
      <c r="D79" s="3">
        <v>0</v>
      </c>
      <c r="E79" s="3">
        <v>0</v>
      </c>
      <c r="F79" s="3">
        <v>19243178</v>
      </c>
      <c r="G79" s="3">
        <v>19243178</v>
      </c>
      <c r="H79" s="3">
        <v>5216054</v>
      </c>
      <c r="I79" s="3">
        <v>34726405</v>
      </c>
      <c r="J79" s="3">
        <v>36601631</v>
      </c>
      <c r="K79" s="3">
        <v>38578119</v>
      </c>
    </row>
    <row r="80" spans="1:11" ht="13.5" hidden="1">
      <c r="A80" s="1" t="s">
        <v>69</v>
      </c>
      <c r="B80" s="3">
        <v>19793114</v>
      </c>
      <c r="C80" s="3">
        <v>12005082</v>
      </c>
      <c r="D80" s="3">
        <v>0</v>
      </c>
      <c r="E80" s="3">
        <v>58036427</v>
      </c>
      <c r="F80" s="3">
        <v>17514469</v>
      </c>
      <c r="G80" s="3">
        <v>17514469</v>
      </c>
      <c r="H80" s="3">
        <v>1323520</v>
      </c>
      <c r="I80" s="3">
        <v>32702491</v>
      </c>
      <c r="J80" s="3">
        <v>34468425</v>
      </c>
      <c r="K80" s="3">
        <v>36329719</v>
      </c>
    </row>
    <row r="81" spans="1:11" ht="13.5" hidden="1">
      <c r="A81" s="1" t="s">
        <v>70</v>
      </c>
      <c r="B81" s="3">
        <v>2855705</v>
      </c>
      <c r="C81" s="3">
        <v>6925910</v>
      </c>
      <c r="D81" s="3">
        <v>0</v>
      </c>
      <c r="E81" s="3">
        <v>0</v>
      </c>
      <c r="F81" s="3">
        <v>-431680</v>
      </c>
      <c r="G81" s="3">
        <v>-431680</v>
      </c>
      <c r="H81" s="3">
        <v>8284075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7494929</v>
      </c>
      <c r="C83" s="3">
        <v>7716702</v>
      </c>
      <c r="D83" s="3">
        <v>0</v>
      </c>
      <c r="E83" s="3">
        <v>0</v>
      </c>
      <c r="F83" s="3">
        <v>14896388</v>
      </c>
      <c r="G83" s="3">
        <v>14896388</v>
      </c>
      <c r="H83" s="3">
        <v>-126510</v>
      </c>
      <c r="I83" s="3">
        <v>12264986</v>
      </c>
      <c r="J83" s="3">
        <v>12927296</v>
      </c>
      <c r="K83" s="3">
        <v>13625371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43150795</v>
      </c>
      <c r="E85" s="3">
        <v>43150795</v>
      </c>
      <c r="F85" s="3">
        <v>43150795</v>
      </c>
      <c r="G85" s="3">
        <v>43150795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180579393</v>
      </c>
      <c r="C5" s="6">
        <v>191734822</v>
      </c>
      <c r="D5" s="23">
        <v>0</v>
      </c>
      <c r="E5" s="24">
        <v>246182733</v>
      </c>
      <c r="F5" s="6">
        <v>246182733</v>
      </c>
      <c r="G5" s="25">
        <v>246182733</v>
      </c>
      <c r="H5" s="26">
        <v>216698665</v>
      </c>
      <c r="I5" s="24">
        <v>246182733</v>
      </c>
      <c r="J5" s="6">
        <v>259476601</v>
      </c>
      <c r="K5" s="25">
        <v>273488337</v>
      </c>
    </row>
    <row r="6" spans="1:11" ht="12.75">
      <c r="A6" s="22" t="s">
        <v>19</v>
      </c>
      <c r="B6" s="6">
        <v>316131565</v>
      </c>
      <c r="C6" s="6">
        <v>350427491</v>
      </c>
      <c r="D6" s="23">
        <v>0</v>
      </c>
      <c r="E6" s="24">
        <v>468854674</v>
      </c>
      <c r="F6" s="6">
        <v>469202355</v>
      </c>
      <c r="G6" s="25">
        <v>469202355</v>
      </c>
      <c r="H6" s="26">
        <v>430262888</v>
      </c>
      <c r="I6" s="24">
        <v>541726058</v>
      </c>
      <c r="J6" s="6">
        <v>572748023</v>
      </c>
      <c r="K6" s="25">
        <v>603676416</v>
      </c>
    </row>
    <row r="7" spans="1:11" ht="12.75">
      <c r="A7" s="22" t="s">
        <v>20</v>
      </c>
      <c r="B7" s="6">
        <v>3340930</v>
      </c>
      <c r="C7" s="6">
        <v>1834496</v>
      </c>
      <c r="D7" s="23">
        <v>0</v>
      </c>
      <c r="E7" s="24">
        <v>0</v>
      </c>
      <c r="F7" s="6">
        <v>350000</v>
      </c>
      <c r="G7" s="25">
        <v>350000</v>
      </c>
      <c r="H7" s="26">
        <v>1306122</v>
      </c>
      <c r="I7" s="24">
        <v>2000000</v>
      </c>
      <c r="J7" s="6">
        <v>2108000</v>
      </c>
      <c r="K7" s="25">
        <v>2221832</v>
      </c>
    </row>
    <row r="8" spans="1:11" ht="12.75">
      <c r="A8" s="22" t="s">
        <v>21</v>
      </c>
      <c r="B8" s="6">
        <v>264689176</v>
      </c>
      <c r="C8" s="6">
        <v>275617180</v>
      </c>
      <c r="D8" s="23">
        <v>0</v>
      </c>
      <c r="E8" s="24">
        <v>318550777</v>
      </c>
      <c r="F8" s="6">
        <v>319515651</v>
      </c>
      <c r="G8" s="25">
        <v>319515651</v>
      </c>
      <c r="H8" s="26">
        <v>318304387</v>
      </c>
      <c r="I8" s="24">
        <v>355575128</v>
      </c>
      <c r="J8" s="6">
        <v>373394250</v>
      </c>
      <c r="K8" s="25">
        <v>391911100</v>
      </c>
    </row>
    <row r="9" spans="1:11" ht="12.75">
      <c r="A9" s="22" t="s">
        <v>22</v>
      </c>
      <c r="B9" s="6">
        <v>216081196</v>
      </c>
      <c r="C9" s="6">
        <v>266279640</v>
      </c>
      <c r="D9" s="23">
        <v>-125000</v>
      </c>
      <c r="E9" s="24">
        <v>93035136</v>
      </c>
      <c r="F9" s="6">
        <v>110909557</v>
      </c>
      <c r="G9" s="25">
        <v>110909557</v>
      </c>
      <c r="H9" s="26">
        <v>101318696</v>
      </c>
      <c r="I9" s="24">
        <v>146387739</v>
      </c>
      <c r="J9" s="6">
        <v>154291820</v>
      </c>
      <c r="K9" s="25">
        <v>162622669</v>
      </c>
    </row>
    <row r="10" spans="1:11" ht="20.25">
      <c r="A10" s="27" t="s">
        <v>114</v>
      </c>
      <c r="B10" s="28">
        <f>SUM(B5:B9)</f>
        <v>980822260</v>
      </c>
      <c r="C10" s="29">
        <f aca="true" t="shared" si="0" ref="C10:K10">SUM(C5:C9)</f>
        <v>1085893629</v>
      </c>
      <c r="D10" s="30">
        <f t="shared" si="0"/>
        <v>-125000</v>
      </c>
      <c r="E10" s="28">
        <f t="shared" si="0"/>
        <v>1126623320</v>
      </c>
      <c r="F10" s="29">
        <f t="shared" si="0"/>
        <v>1146160296</v>
      </c>
      <c r="G10" s="31">
        <f t="shared" si="0"/>
        <v>1146160296</v>
      </c>
      <c r="H10" s="32">
        <f t="shared" si="0"/>
        <v>1067890758</v>
      </c>
      <c r="I10" s="28">
        <f t="shared" si="0"/>
        <v>1291871658</v>
      </c>
      <c r="J10" s="29">
        <f t="shared" si="0"/>
        <v>1362018694</v>
      </c>
      <c r="K10" s="31">
        <f t="shared" si="0"/>
        <v>1433920354</v>
      </c>
    </row>
    <row r="11" spans="1:11" ht="12.75">
      <c r="A11" s="22" t="s">
        <v>23</v>
      </c>
      <c r="B11" s="6">
        <v>328913462</v>
      </c>
      <c r="C11" s="6">
        <v>374193456</v>
      </c>
      <c r="D11" s="23">
        <v>0</v>
      </c>
      <c r="E11" s="24">
        <v>442922790</v>
      </c>
      <c r="F11" s="6">
        <v>446918287</v>
      </c>
      <c r="G11" s="25">
        <v>446918287</v>
      </c>
      <c r="H11" s="26">
        <v>434209522</v>
      </c>
      <c r="I11" s="24">
        <v>492280335</v>
      </c>
      <c r="J11" s="6">
        <v>520783463</v>
      </c>
      <c r="K11" s="25">
        <v>559875405</v>
      </c>
    </row>
    <row r="12" spans="1:11" ht="12.75">
      <c r="A12" s="22" t="s">
        <v>24</v>
      </c>
      <c r="B12" s="6">
        <v>22687264</v>
      </c>
      <c r="C12" s="6">
        <v>23819852</v>
      </c>
      <c r="D12" s="23">
        <v>0</v>
      </c>
      <c r="E12" s="24">
        <v>26588519</v>
      </c>
      <c r="F12" s="6">
        <v>27357663</v>
      </c>
      <c r="G12" s="25">
        <v>27357663</v>
      </c>
      <c r="H12" s="26">
        <v>27537626</v>
      </c>
      <c r="I12" s="24">
        <v>29053838</v>
      </c>
      <c r="J12" s="6">
        <v>30913282</v>
      </c>
      <c r="K12" s="25">
        <v>32891735</v>
      </c>
    </row>
    <row r="13" spans="1:11" ht="12.75">
      <c r="A13" s="22" t="s">
        <v>115</v>
      </c>
      <c r="B13" s="6">
        <v>164552950</v>
      </c>
      <c r="C13" s="6">
        <v>157886599</v>
      </c>
      <c r="D13" s="23">
        <v>4004715</v>
      </c>
      <c r="E13" s="24">
        <v>78818990</v>
      </c>
      <c r="F13" s="6">
        <v>163785723</v>
      </c>
      <c r="G13" s="25">
        <v>163785723</v>
      </c>
      <c r="H13" s="26">
        <v>155199459</v>
      </c>
      <c r="I13" s="24">
        <v>108119982</v>
      </c>
      <c r="J13" s="6">
        <v>129119982</v>
      </c>
      <c r="K13" s="25">
        <v>134245581</v>
      </c>
    </row>
    <row r="14" spans="1:11" ht="12.75">
      <c r="A14" s="22" t="s">
        <v>25</v>
      </c>
      <c r="B14" s="6">
        <v>14284709</v>
      </c>
      <c r="C14" s="6">
        <v>15545928</v>
      </c>
      <c r="D14" s="23">
        <v>3384525</v>
      </c>
      <c r="E14" s="24">
        <v>29969854</v>
      </c>
      <c r="F14" s="6">
        <v>29969854</v>
      </c>
      <c r="G14" s="25">
        <v>29969854</v>
      </c>
      <c r="H14" s="26">
        <v>25520558</v>
      </c>
      <c r="I14" s="24">
        <v>29969854</v>
      </c>
      <c r="J14" s="6">
        <v>31588226</v>
      </c>
      <c r="K14" s="25">
        <v>33293990</v>
      </c>
    </row>
    <row r="15" spans="1:11" ht="12.75">
      <c r="A15" s="22" t="s">
        <v>26</v>
      </c>
      <c r="B15" s="6">
        <v>258531010</v>
      </c>
      <c r="C15" s="6">
        <v>305269707</v>
      </c>
      <c r="D15" s="23">
        <v>0</v>
      </c>
      <c r="E15" s="24">
        <v>312624060</v>
      </c>
      <c r="F15" s="6">
        <v>321813312</v>
      </c>
      <c r="G15" s="25">
        <v>321813312</v>
      </c>
      <c r="H15" s="26">
        <v>282262944</v>
      </c>
      <c r="I15" s="24">
        <v>353966741</v>
      </c>
      <c r="J15" s="6">
        <v>373062771</v>
      </c>
      <c r="K15" s="25">
        <v>393212643</v>
      </c>
    </row>
    <row r="16" spans="1:11" ht="12.75">
      <c r="A16" s="22" t="s">
        <v>21</v>
      </c>
      <c r="B16" s="6">
        <v>37969417</v>
      </c>
      <c r="C16" s="6">
        <v>55870785</v>
      </c>
      <c r="D16" s="23">
        <v>0</v>
      </c>
      <c r="E16" s="24">
        <v>107409</v>
      </c>
      <c r="F16" s="6">
        <v>501635</v>
      </c>
      <c r="G16" s="25">
        <v>501635</v>
      </c>
      <c r="H16" s="26">
        <v>38150</v>
      </c>
      <c r="I16" s="24">
        <v>156799</v>
      </c>
      <c r="J16" s="6">
        <v>165266</v>
      </c>
      <c r="K16" s="25">
        <v>174191</v>
      </c>
    </row>
    <row r="17" spans="1:11" ht="12.75">
      <c r="A17" s="22" t="s">
        <v>27</v>
      </c>
      <c r="B17" s="6">
        <v>185545682</v>
      </c>
      <c r="C17" s="6">
        <v>158094851</v>
      </c>
      <c r="D17" s="23">
        <v>0</v>
      </c>
      <c r="E17" s="24">
        <v>234413691</v>
      </c>
      <c r="F17" s="6">
        <v>239229191</v>
      </c>
      <c r="G17" s="25">
        <v>239229191</v>
      </c>
      <c r="H17" s="26">
        <v>271415901</v>
      </c>
      <c r="I17" s="24">
        <v>257673410</v>
      </c>
      <c r="J17" s="6">
        <v>266263441</v>
      </c>
      <c r="K17" s="25">
        <v>270097936</v>
      </c>
    </row>
    <row r="18" spans="1:11" ht="12.75">
      <c r="A18" s="33" t="s">
        <v>28</v>
      </c>
      <c r="B18" s="34">
        <f>SUM(B11:B17)</f>
        <v>1012484494</v>
      </c>
      <c r="C18" s="35">
        <f aca="true" t="shared" si="1" ref="C18:K18">SUM(C11:C17)</f>
        <v>1090681178</v>
      </c>
      <c r="D18" s="36">
        <f t="shared" si="1"/>
        <v>7389240</v>
      </c>
      <c r="E18" s="34">
        <f t="shared" si="1"/>
        <v>1125445313</v>
      </c>
      <c r="F18" s="35">
        <f t="shared" si="1"/>
        <v>1229575665</v>
      </c>
      <c r="G18" s="37">
        <f t="shared" si="1"/>
        <v>1229575665</v>
      </c>
      <c r="H18" s="38">
        <f t="shared" si="1"/>
        <v>1196184160</v>
      </c>
      <c r="I18" s="34">
        <f t="shared" si="1"/>
        <v>1271220959</v>
      </c>
      <c r="J18" s="35">
        <f t="shared" si="1"/>
        <v>1351896431</v>
      </c>
      <c r="K18" s="37">
        <f t="shared" si="1"/>
        <v>1423791481</v>
      </c>
    </row>
    <row r="19" spans="1:11" ht="12.75">
      <c r="A19" s="33" t="s">
        <v>29</v>
      </c>
      <c r="B19" s="39">
        <f>+B10-B18</f>
        <v>-31662234</v>
      </c>
      <c r="C19" s="40">
        <f aca="true" t="shared" si="2" ref="C19:K19">+C10-C18</f>
        <v>-4787549</v>
      </c>
      <c r="D19" s="41">
        <f t="shared" si="2"/>
        <v>-7514240</v>
      </c>
      <c r="E19" s="39">
        <f t="shared" si="2"/>
        <v>1178007</v>
      </c>
      <c r="F19" s="40">
        <f t="shared" si="2"/>
        <v>-83415369</v>
      </c>
      <c r="G19" s="42">
        <f t="shared" si="2"/>
        <v>-83415369</v>
      </c>
      <c r="H19" s="43">
        <f t="shared" si="2"/>
        <v>-128293402</v>
      </c>
      <c r="I19" s="39">
        <f t="shared" si="2"/>
        <v>20650699</v>
      </c>
      <c r="J19" s="40">
        <f t="shared" si="2"/>
        <v>10122263</v>
      </c>
      <c r="K19" s="42">
        <f t="shared" si="2"/>
        <v>10128873</v>
      </c>
    </row>
    <row r="20" spans="1:11" ht="20.25">
      <c r="A20" s="44" t="s">
        <v>30</v>
      </c>
      <c r="B20" s="45">
        <v>204073131</v>
      </c>
      <c r="C20" s="46">
        <v>193745258</v>
      </c>
      <c r="D20" s="47">
        <v>0</v>
      </c>
      <c r="E20" s="45">
        <v>316982349</v>
      </c>
      <c r="F20" s="46">
        <v>307824349</v>
      </c>
      <c r="G20" s="48">
        <v>307824349</v>
      </c>
      <c r="H20" s="49">
        <v>105403336</v>
      </c>
      <c r="I20" s="45">
        <v>208280002</v>
      </c>
      <c r="J20" s="46">
        <v>224440285</v>
      </c>
      <c r="K20" s="48">
        <v>299370725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172410897</v>
      </c>
      <c r="C22" s="57">
        <f aca="true" t="shared" si="3" ref="C22:K22">SUM(C19:C21)</f>
        <v>188957709</v>
      </c>
      <c r="D22" s="58">
        <f t="shared" si="3"/>
        <v>-7514240</v>
      </c>
      <c r="E22" s="56">
        <f t="shared" si="3"/>
        <v>318160356</v>
      </c>
      <c r="F22" s="57">
        <f t="shared" si="3"/>
        <v>224408980</v>
      </c>
      <c r="G22" s="59">
        <f t="shared" si="3"/>
        <v>224408980</v>
      </c>
      <c r="H22" s="60">
        <f t="shared" si="3"/>
        <v>-22890066</v>
      </c>
      <c r="I22" s="56">
        <f t="shared" si="3"/>
        <v>228930701</v>
      </c>
      <c r="J22" s="57">
        <f t="shared" si="3"/>
        <v>234562548</v>
      </c>
      <c r="K22" s="59">
        <f t="shared" si="3"/>
        <v>309499598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172410897</v>
      </c>
      <c r="C24" s="40">
        <f aca="true" t="shared" si="4" ref="C24:K24">SUM(C22:C23)</f>
        <v>188957709</v>
      </c>
      <c r="D24" s="41">
        <f t="shared" si="4"/>
        <v>-7514240</v>
      </c>
      <c r="E24" s="39">
        <f t="shared" si="4"/>
        <v>318160356</v>
      </c>
      <c r="F24" s="40">
        <f t="shared" si="4"/>
        <v>224408980</v>
      </c>
      <c r="G24" s="42">
        <f t="shared" si="4"/>
        <v>224408980</v>
      </c>
      <c r="H24" s="43">
        <f t="shared" si="4"/>
        <v>-22890066</v>
      </c>
      <c r="I24" s="39">
        <f t="shared" si="4"/>
        <v>228930701</v>
      </c>
      <c r="J24" s="40">
        <f t="shared" si="4"/>
        <v>234562548</v>
      </c>
      <c r="K24" s="42">
        <f t="shared" si="4"/>
        <v>309499598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331596884</v>
      </c>
      <c r="C27" s="7">
        <v>364221942</v>
      </c>
      <c r="D27" s="69">
        <v>-4129713</v>
      </c>
      <c r="E27" s="70">
        <v>418200138</v>
      </c>
      <c r="F27" s="7">
        <v>360907327</v>
      </c>
      <c r="G27" s="71">
        <v>360907327</v>
      </c>
      <c r="H27" s="72">
        <v>6436672</v>
      </c>
      <c r="I27" s="70">
        <v>228830700</v>
      </c>
      <c r="J27" s="7">
        <v>234457149</v>
      </c>
      <c r="K27" s="71">
        <v>309388500</v>
      </c>
    </row>
    <row r="28" spans="1:11" ht="12.75">
      <c r="A28" s="73" t="s">
        <v>34</v>
      </c>
      <c r="B28" s="6">
        <v>314975138</v>
      </c>
      <c r="C28" s="6">
        <v>360462824</v>
      </c>
      <c r="D28" s="23">
        <v>20279531</v>
      </c>
      <c r="E28" s="24">
        <v>314202519</v>
      </c>
      <c r="F28" s="6">
        <v>307824347</v>
      </c>
      <c r="G28" s="25">
        <v>307824347</v>
      </c>
      <c r="H28" s="26">
        <v>-27382124</v>
      </c>
      <c r="I28" s="24">
        <v>208279999</v>
      </c>
      <c r="J28" s="6">
        <v>224440285</v>
      </c>
      <c r="K28" s="25">
        <v>299370725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100000000</v>
      </c>
      <c r="F30" s="6">
        <v>60000000</v>
      </c>
      <c r="G30" s="25">
        <v>60000000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16621746</v>
      </c>
      <c r="C31" s="6">
        <v>3759118</v>
      </c>
      <c r="D31" s="23">
        <v>0</v>
      </c>
      <c r="E31" s="24">
        <v>3997619</v>
      </c>
      <c r="F31" s="6">
        <v>4056810</v>
      </c>
      <c r="G31" s="25">
        <v>4056810</v>
      </c>
      <c r="H31" s="26">
        <v>1142844</v>
      </c>
      <c r="I31" s="24">
        <v>20550701</v>
      </c>
      <c r="J31" s="6">
        <v>10016864</v>
      </c>
      <c r="K31" s="25">
        <v>10017775</v>
      </c>
    </row>
    <row r="32" spans="1:11" ht="12.75">
      <c r="A32" s="33" t="s">
        <v>37</v>
      </c>
      <c r="B32" s="7">
        <f>SUM(B28:B31)</f>
        <v>331596884</v>
      </c>
      <c r="C32" s="7">
        <f aca="true" t="shared" si="5" ref="C32:K32">SUM(C28:C31)</f>
        <v>364221942</v>
      </c>
      <c r="D32" s="69">
        <f t="shared" si="5"/>
        <v>20279531</v>
      </c>
      <c r="E32" s="70">
        <f t="shared" si="5"/>
        <v>418200138</v>
      </c>
      <c r="F32" s="7">
        <f t="shared" si="5"/>
        <v>371881157</v>
      </c>
      <c r="G32" s="71">
        <f t="shared" si="5"/>
        <v>371881157</v>
      </c>
      <c r="H32" s="72">
        <f t="shared" si="5"/>
        <v>-26239280</v>
      </c>
      <c r="I32" s="70">
        <f t="shared" si="5"/>
        <v>228830700</v>
      </c>
      <c r="J32" s="7">
        <f t="shared" si="5"/>
        <v>234457149</v>
      </c>
      <c r="K32" s="71">
        <f t="shared" si="5"/>
        <v>309388500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69241002</v>
      </c>
      <c r="C35" s="6">
        <v>120416670</v>
      </c>
      <c r="D35" s="23">
        <v>4453069</v>
      </c>
      <c r="E35" s="24">
        <v>288642334</v>
      </c>
      <c r="F35" s="6">
        <v>283723229</v>
      </c>
      <c r="G35" s="25">
        <v>283723229</v>
      </c>
      <c r="H35" s="26">
        <v>102546814</v>
      </c>
      <c r="I35" s="24">
        <v>204732382</v>
      </c>
      <c r="J35" s="6">
        <v>310384665</v>
      </c>
      <c r="K35" s="25">
        <v>357237335</v>
      </c>
    </row>
    <row r="36" spans="1:11" ht="12.75">
      <c r="A36" s="22" t="s">
        <v>40</v>
      </c>
      <c r="B36" s="6">
        <v>2568182981</v>
      </c>
      <c r="C36" s="6">
        <v>2781257850</v>
      </c>
      <c r="D36" s="23">
        <v>-4129713</v>
      </c>
      <c r="E36" s="24">
        <v>3030390632</v>
      </c>
      <c r="F36" s="6">
        <v>2967927151</v>
      </c>
      <c r="G36" s="25">
        <v>2967927151</v>
      </c>
      <c r="H36" s="26">
        <v>3537541</v>
      </c>
      <c r="I36" s="24">
        <v>2780399495</v>
      </c>
      <c r="J36" s="6">
        <v>3021252944</v>
      </c>
      <c r="K36" s="25">
        <v>3071703812</v>
      </c>
    </row>
    <row r="37" spans="1:11" ht="12.75">
      <c r="A37" s="22" t="s">
        <v>41</v>
      </c>
      <c r="B37" s="6">
        <v>318805218</v>
      </c>
      <c r="C37" s="6">
        <v>441160578</v>
      </c>
      <c r="D37" s="23">
        <v>4453069</v>
      </c>
      <c r="E37" s="24">
        <v>259376987</v>
      </c>
      <c r="F37" s="6">
        <v>223698987</v>
      </c>
      <c r="G37" s="25">
        <v>223698987</v>
      </c>
      <c r="H37" s="26">
        <v>108400207</v>
      </c>
      <c r="I37" s="24">
        <v>171575399</v>
      </c>
      <c r="J37" s="6">
        <v>162433691</v>
      </c>
      <c r="K37" s="25">
        <v>140458553</v>
      </c>
    </row>
    <row r="38" spans="1:11" ht="12.75">
      <c r="A38" s="22" t="s">
        <v>42</v>
      </c>
      <c r="B38" s="6">
        <v>69626622</v>
      </c>
      <c r="C38" s="6">
        <v>51962243</v>
      </c>
      <c r="D38" s="23">
        <v>3384525</v>
      </c>
      <c r="E38" s="24">
        <v>204152536</v>
      </c>
      <c r="F38" s="6">
        <v>299830536</v>
      </c>
      <c r="G38" s="25">
        <v>299830536</v>
      </c>
      <c r="H38" s="26">
        <v>15074471</v>
      </c>
      <c r="I38" s="24">
        <v>165949536</v>
      </c>
      <c r="J38" s="6">
        <v>132224790</v>
      </c>
      <c r="K38" s="25">
        <v>86416397</v>
      </c>
    </row>
    <row r="39" spans="1:11" ht="12.75">
      <c r="A39" s="22" t="s">
        <v>43</v>
      </c>
      <c r="B39" s="6">
        <v>2248992143</v>
      </c>
      <c r="C39" s="6">
        <v>2408551699</v>
      </c>
      <c r="D39" s="23">
        <v>0</v>
      </c>
      <c r="E39" s="24">
        <v>2537343087</v>
      </c>
      <c r="F39" s="6">
        <v>2503711877</v>
      </c>
      <c r="G39" s="25">
        <v>2503711877</v>
      </c>
      <c r="H39" s="26">
        <v>5499757</v>
      </c>
      <c r="I39" s="24">
        <v>2647606942</v>
      </c>
      <c r="J39" s="6">
        <v>3036979128</v>
      </c>
      <c r="K39" s="25">
        <v>3202066197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212726277</v>
      </c>
      <c r="C42" s="6">
        <v>225472708</v>
      </c>
      <c r="D42" s="23">
        <v>-3384525</v>
      </c>
      <c r="E42" s="24">
        <v>387734697</v>
      </c>
      <c r="F42" s="6">
        <v>410360538</v>
      </c>
      <c r="G42" s="25">
        <v>410360538</v>
      </c>
      <c r="H42" s="26">
        <v>-327941628</v>
      </c>
      <c r="I42" s="24">
        <v>317091623</v>
      </c>
      <c r="J42" s="6">
        <v>394482662</v>
      </c>
      <c r="K42" s="25">
        <v>488469589</v>
      </c>
    </row>
    <row r="43" spans="1:11" ht="12.75">
      <c r="A43" s="22" t="s">
        <v>46</v>
      </c>
      <c r="B43" s="6">
        <v>-220923542</v>
      </c>
      <c r="C43" s="6">
        <v>-215256827</v>
      </c>
      <c r="D43" s="23">
        <v>0</v>
      </c>
      <c r="E43" s="24">
        <v>-292692787</v>
      </c>
      <c r="F43" s="6">
        <v>1507351</v>
      </c>
      <c r="G43" s="25">
        <v>1507351</v>
      </c>
      <c r="H43" s="26">
        <v>-993251</v>
      </c>
      <c r="I43" s="24">
        <v>-227323769</v>
      </c>
      <c r="J43" s="6">
        <v>-232973799</v>
      </c>
      <c r="K43" s="25">
        <v>-307825049</v>
      </c>
    </row>
    <row r="44" spans="1:11" ht="12.75">
      <c r="A44" s="22" t="s">
        <v>47</v>
      </c>
      <c r="B44" s="6">
        <v>-19487676</v>
      </c>
      <c r="C44" s="6">
        <v>-4176744</v>
      </c>
      <c r="D44" s="23">
        <v>0</v>
      </c>
      <c r="E44" s="24">
        <v>-9546783</v>
      </c>
      <c r="F44" s="6">
        <v>-843746</v>
      </c>
      <c r="G44" s="25">
        <v>-843746</v>
      </c>
      <c r="H44" s="26">
        <v>-48464998</v>
      </c>
      <c r="I44" s="24">
        <v>-34724746</v>
      </c>
      <c r="J44" s="6">
        <v>-19891316</v>
      </c>
      <c r="K44" s="25">
        <v>-23724746</v>
      </c>
    </row>
    <row r="45" spans="1:11" ht="12.75">
      <c r="A45" s="33" t="s">
        <v>48</v>
      </c>
      <c r="B45" s="7">
        <v>12501813</v>
      </c>
      <c r="C45" s="7">
        <v>18540950</v>
      </c>
      <c r="D45" s="69">
        <v>-3384525</v>
      </c>
      <c r="E45" s="70">
        <v>91256244</v>
      </c>
      <c r="F45" s="7">
        <v>514762829</v>
      </c>
      <c r="G45" s="71">
        <v>514762829</v>
      </c>
      <c r="H45" s="72">
        <v>-599446387</v>
      </c>
      <c r="I45" s="70">
        <v>82409140</v>
      </c>
      <c r="J45" s="7">
        <v>221464547</v>
      </c>
      <c r="K45" s="71">
        <v>343156521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12501813</v>
      </c>
      <c r="C48" s="6">
        <v>18540950</v>
      </c>
      <c r="D48" s="23">
        <v>0</v>
      </c>
      <c r="E48" s="24">
        <v>194454393</v>
      </c>
      <c r="F48" s="6">
        <v>189535288</v>
      </c>
      <c r="G48" s="25">
        <v>189535288</v>
      </c>
      <c r="H48" s="26">
        <v>-3936957</v>
      </c>
      <c r="I48" s="24">
        <v>79847000</v>
      </c>
      <c r="J48" s="6">
        <v>186236829</v>
      </c>
      <c r="K48" s="25">
        <v>292586431</v>
      </c>
    </row>
    <row r="49" spans="1:11" ht="12.75">
      <c r="A49" s="22" t="s">
        <v>51</v>
      </c>
      <c r="B49" s="6">
        <f>+B75</f>
        <v>259126796.31265235</v>
      </c>
      <c r="C49" s="6">
        <f aca="true" t="shared" si="6" ref="C49:K49">+C75</f>
        <v>349451583.16145563</v>
      </c>
      <c r="D49" s="23">
        <f t="shared" si="6"/>
        <v>4453069</v>
      </c>
      <c r="E49" s="24">
        <f t="shared" si="6"/>
        <v>111248922.88614257</v>
      </c>
      <c r="F49" s="6">
        <f t="shared" si="6"/>
        <v>111529554.03490762</v>
      </c>
      <c r="G49" s="25">
        <f t="shared" si="6"/>
        <v>111529554.03490762</v>
      </c>
      <c r="H49" s="26">
        <f t="shared" si="6"/>
        <v>-5949332.696733251</v>
      </c>
      <c r="I49" s="24">
        <f t="shared" si="6"/>
        <v>-404685.84630326927</v>
      </c>
      <c r="J49" s="6">
        <f t="shared" si="6"/>
        <v>-28323258.70572029</v>
      </c>
      <c r="K49" s="25">
        <f t="shared" si="6"/>
        <v>8579665.565444753</v>
      </c>
    </row>
    <row r="50" spans="1:11" ht="12.75">
      <c r="A50" s="33" t="s">
        <v>52</v>
      </c>
      <c r="B50" s="7">
        <f>+B48-B49</f>
        <v>-246624983.31265235</v>
      </c>
      <c r="C50" s="7">
        <f aca="true" t="shared" si="7" ref="C50:K50">+C48-C49</f>
        <v>-330910633.16145563</v>
      </c>
      <c r="D50" s="69">
        <f t="shared" si="7"/>
        <v>-4453069</v>
      </c>
      <c r="E50" s="70">
        <f t="shared" si="7"/>
        <v>83205470.11385743</v>
      </c>
      <c r="F50" s="7">
        <f t="shared" si="7"/>
        <v>78005733.96509238</v>
      </c>
      <c r="G50" s="71">
        <f t="shared" si="7"/>
        <v>78005733.96509238</v>
      </c>
      <c r="H50" s="72">
        <f t="shared" si="7"/>
        <v>2012375.6967332512</v>
      </c>
      <c r="I50" s="70">
        <f t="shared" si="7"/>
        <v>80251685.84630327</v>
      </c>
      <c r="J50" s="7">
        <f t="shared" si="7"/>
        <v>214560087.7057203</v>
      </c>
      <c r="K50" s="71">
        <f t="shared" si="7"/>
        <v>284006765.43455523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2568182981</v>
      </c>
      <c r="C53" s="6">
        <v>2781256840</v>
      </c>
      <c r="D53" s="23">
        <v>-24409244</v>
      </c>
      <c r="E53" s="24">
        <v>2759988113</v>
      </c>
      <c r="F53" s="6">
        <v>2698092431</v>
      </c>
      <c r="G53" s="25">
        <v>2698092431</v>
      </c>
      <c r="H53" s="26">
        <v>64695535</v>
      </c>
      <c r="I53" s="24">
        <v>2595089868</v>
      </c>
      <c r="J53" s="6">
        <v>2835605659</v>
      </c>
      <c r="K53" s="25">
        <v>2869512494</v>
      </c>
    </row>
    <row r="54" spans="1:11" ht="12.75">
      <c r="A54" s="22" t="s">
        <v>55</v>
      </c>
      <c r="B54" s="6">
        <v>164552950</v>
      </c>
      <c r="C54" s="6">
        <v>157886599</v>
      </c>
      <c r="D54" s="23">
        <v>0</v>
      </c>
      <c r="E54" s="24">
        <v>78818990</v>
      </c>
      <c r="F54" s="6">
        <v>163785723</v>
      </c>
      <c r="G54" s="25">
        <v>163785723</v>
      </c>
      <c r="H54" s="26">
        <v>155199459</v>
      </c>
      <c r="I54" s="24">
        <v>108119982</v>
      </c>
      <c r="J54" s="6">
        <v>129119982</v>
      </c>
      <c r="K54" s="25">
        <v>134245581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85003860</v>
      </c>
      <c r="F55" s="6">
        <v>84390201</v>
      </c>
      <c r="G55" s="25">
        <v>84390201</v>
      </c>
      <c r="H55" s="26">
        <v>-44819766</v>
      </c>
      <c r="I55" s="24">
        <v>87819336</v>
      </c>
      <c r="J55" s="6">
        <v>100125750</v>
      </c>
      <c r="K55" s="25">
        <v>108329900</v>
      </c>
    </row>
    <row r="56" spans="1:11" ht="12.75">
      <c r="A56" s="22" t="s">
        <v>57</v>
      </c>
      <c r="B56" s="6">
        <v>29650185</v>
      </c>
      <c r="C56" s="6">
        <v>55210362</v>
      </c>
      <c r="D56" s="23">
        <v>0</v>
      </c>
      <c r="E56" s="24">
        <v>33536849</v>
      </c>
      <c r="F56" s="6">
        <v>37212661</v>
      </c>
      <c r="G56" s="25">
        <v>37212661</v>
      </c>
      <c r="H56" s="26">
        <v>29608743</v>
      </c>
      <c r="I56" s="24">
        <v>46710543</v>
      </c>
      <c r="J56" s="6">
        <v>49190753</v>
      </c>
      <c r="K56" s="25">
        <v>51847051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15889624</v>
      </c>
      <c r="C59" s="6">
        <v>15889624</v>
      </c>
      <c r="D59" s="23">
        <v>15889624</v>
      </c>
      <c r="E59" s="24">
        <v>15889624</v>
      </c>
      <c r="F59" s="6">
        <v>15889624</v>
      </c>
      <c r="G59" s="25">
        <v>15889624</v>
      </c>
      <c r="H59" s="26">
        <v>15889624</v>
      </c>
      <c r="I59" s="24">
        <v>15889624</v>
      </c>
      <c r="J59" s="6">
        <v>15889624</v>
      </c>
      <c r="K59" s="25">
        <v>15889624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14912</v>
      </c>
      <c r="C63" s="98">
        <v>14912</v>
      </c>
      <c r="D63" s="99">
        <v>14912</v>
      </c>
      <c r="E63" s="97">
        <v>14912</v>
      </c>
      <c r="F63" s="98">
        <v>14912</v>
      </c>
      <c r="G63" s="99">
        <v>14912</v>
      </c>
      <c r="H63" s="100">
        <v>14912</v>
      </c>
      <c r="I63" s="97">
        <v>14912</v>
      </c>
      <c r="J63" s="98">
        <v>14912</v>
      </c>
      <c r="K63" s="99">
        <v>14912</v>
      </c>
    </row>
    <row r="64" spans="1:11" ht="12.75">
      <c r="A64" s="96" t="s">
        <v>64</v>
      </c>
      <c r="B64" s="97">
        <v>81352</v>
      </c>
      <c r="C64" s="98">
        <v>81352</v>
      </c>
      <c r="D64" s="99">
        <v>81352</v>
      </c>
      <c r="E64" s="97">
        <v>81352</v>
      </c>
      <c r="F64" s="98">
        <v>81352</v>
      </c>
      <c r="G64" s="99">
        <v>81352</v>
      </c>
      <c r="H64" s="100">
        <v>81352</v>
      </c>
      <c r="I64" s="97">
        <v>81352</v>
      </c>
      <c r="J64" s="98">
        <v>81352</v>
      </c>
      <c r="K64" s="99">
        <v>81352</v>
      </c>
    </row>
    <row r="65" spans="1:11" ht="12.75">
      <c r="A65" s="96" t="s">
        <v>65</v>
      </c>
      <c r="B65" s="97">
        <v>76097</v>
      </c>
      <c r="C65" s="98">
        <v>76097</v>
      </c>
      <c r="D65" s="99">
        <v>76097</v>
      </c>
      <c r="E65" s="97">
        <v>76097</v>
      </c>
      <c r="F65" s="98">
        <v>76097</v>
      </c>
      <c r="G65" s="99">
        <v>76097</v>
      </c>
      <c r="H65" s="100">
        <v>76097</v>
      </c>
      <c r="I65" s="97">
        <v>76097</v>
      </c>
      <c r="J65" s="98">
        <v>76097</v>
      </c>
      <c r="K65" s="99">
        <v>76097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0.690423758942086</v>
      </c>
      <c r="C70" s="5">
        <f aca="true" t="shared" si="8" ref="C70:K70">IF(ISERROR(C71/C72),0,(C71/C72))</f>
        <v>0.6910020758903272</v>
      </c>
      <c r="D70" s="5">
        <f t="shared" si="8"/>
        <v>0</v>
      </c>
      <c r="E70" s="5">
        <f t="shared" si="8"/>
        <v>0.9849611665098017</v>
      </c>
      <c r="F70" s="5">
        <f t="shared" si="8"/>
        <v>0.981695110055019</v>
      </c>
      <c r="G70" s="5">
        <f t="shared" si="8"/>
        <v>0.981695110055019</v>
      </c>
      <c r="H70" s="5">
        <f t="shared" si="8"/>
        <v>0.8912369982978589</v>
      </c>
      <c r="I70" s="5">
        <f t="shared" si="8"/>
        <v>0.9456306247170922</v>
      </c>
      <c r="J70" s="5">
        <f t="shared" si="8"/>
        <v>1.0029371815828068</v>
      </c>
      <c r="K70" s="5">
        <f t="shared" si="8"/>
        <v>1.0170118787025302</v>
      </c>
    </row>
    <row r="71" spans="1:11" ht="12.75" hidden="1">
      <c r="A71" s="2" t="s">
        <v>120</v>
      </c>
      <c r="B71" s="2">
        <f>+B83</f>
        <v>469809955</v>
      </c>
      <c r="C71" s="2">
        <f aca="true" t="shared" si="9" ref="C71:K71">+C83</f>
        <v>532991468</v>
      </c>
      <c r="D71" s="2">
        <f t="shared" si="9"/>
        <v>0</v>
      </c>
      <c r="E71" s="2">
        <f t="shared" si="9"/>
        <v>754962329</v>
      </c>
      <c r="F71" s="2">
        <f t="shared" si="9"/>
        <v>764744016</v>
      </c>
      <c r="G71" s="2">
        <f t="shared" si="9"/>
        <v>764744016</v>
      </c>
      <c r="H71" s="2">
        <f t="shared" si="9"/>
        <v>625787617</v>
      </c>
      <c r="I71" s="2">
        <f t="shared" si="9"/>
        <v>836441639</v>
      </c>
      <c r="J71" s="2">
        <f t="shared" si="9"/>
        <v>936809367</v>
      </c>
      <c r="K71" s="2">
        <f t="shared" si="9"/>
        <v>1001252763</v>
      </c>
    </row>
    <row r="72" spans="1:11" ht="12.75" hidden="1">
      <c r="A72" s="2" t="s">
        <v>121</v>
      </c>
      <c r="B72" s="2">
        <f>+B77</f>
        <v>680466089</v>
      </c>
      <c r="C72" s="2">
        <f aca="true" t="shared" si="10" ref="C72:K72">+C77</f>
        <v>771331211</v>
      </c>
      <c r="D72" s="2">
        <f t="shared" si="10"/>
        <v>-125000</v>
      </c>
      <c r="E72" s="2">
        <f t="shared" si="10"/>
        <v>766489436</v>
      </c>
      <c r="F72" s="2">
        <f t="shared" si="10"/>
        <v>779003591</v>
      </c>
      <c r="G72" s="2">
        <f t="shared" si="10"/>
        <v>779003591</v>
      </c>
      <c r="H72" s="2">
        <f t="shared" si="10"/>
        <v>702156237</v>
      </c>
      <c r="I72" s="2">
        <f t="shared" si="10"/>
        <v>884533154</v>
      </c>
      <c r="J72" s="2">
        <f t="shared" si="10"/>
        <v>934065846</v>
      </c>
      <c r="K72" s="2">
        <f t="shared" si="10"/>
        <v>984504492</v>
      </c>
    </row>
    <row r="73" spans="1:11" ht="12.75" hidden="1">
      <c r="A73" s="2" t="s">
        <v>122</v>
      </c>
      <c r="B73" s="2">
        <f>+B74</f>
        <v>-6698660.000000004</v>
      </c>
      <c r="C73" s="2">
        <f aca="true" t="shared" si="11" ref="C73:K73">+(C78+C80+C81+C82)-(B78+B80+B81+B82)</f>
        <v>43512568</v>
      </c>
      <c r="D73" s="2">
        <f t="shared" si="11"/>
        <v>-88142162</v>
      </c>
      <c r="E73" s="2">
        <f t="shared" si="11"/>
        <v>81470476</v>
      </c>
      <c r="F73" s="2">
        <f>+(F78+F80+F81+F82)-(D78+D80+D81+D82)</f>
        <v>81470476</v>
      </c>
      <c r="G73" s="2">
        <f>+(G78+G80+G81+G82)-(D78+D80+D81+D82)</f>
        <v>81470476</v>
      </c>
      <c r="H73" s="2">
        <f>+(H78+H80+H81+H82)-(D78+D80+D81+D82)</f>
        <v>97947813</v>
      </c>
      <c r="I73" s="2">
        <f>+(I78+I80+I81+I82)-(E78+E80+E81+E82)</f>
        <v>30697441</v>
      </c>
      <c r="J73" s="2">
        <f t="shared" si="11"/>
        <v>-737546</v>
      </c>
      <c r="K73" s="2">
        <f t="shared" si="11"/>
        <v>-59496932</v>
      </c>
    </row>
    <row r="74" spans="1:11" ht="12.75" hidden="1">
      <c r="A74" s="2" t="s">
        <v>123</v>
      </c>
      <c r="B74" s="2">
        <f>+TREND(C74:E74)</f>
        <v>-6698660.000000004</v>
      </c>
      <c r="C74" s="2">
        <f>+C73</f>
        <v>43512568</v>
      </c>
      <c r="D74" s="2">
        <f aca="true" t="shared" si="12" ref="D74:K74">+D73</f>
        <v>-88142162</v>
      </c>
      <c r="E74" s="2">
        <f t="shared" si="12"/>
        <v>81470476</v>
      </c>
      <c r="F74" s="2">
        <f t="shared" si="12"/>
        <v>81470476</v>
      </c>
      <c r="G74" s="2">
        <f t="shared" si="12"/>
        <v>81470476</v>
      </c>
      <c r="H74" s="2">
        <f t="shared" si="12"/>
        <v>97947813</v>
      </c>
      <c r="I74" s="2">
        <f t="shared" si="12"/>
        <v>30697441</v>
      </c>
      <c r="J74" s="2">
        <f t="shared" si="12"/>
        <v>-737546</v>
      </c>
      <c r="K74" s="2">
        <f t="shared" si="12"/>
        <v>-59496932</v>
      </c>
    </row>
    <row r="75" spans="1:11" ht="12.75" hidden="1">
      <c r="A75" s="2" t="s">
        <v>124</v>
      </c>
      <c r="B75" s="2">
        <f>+B84-(((B80+B81+B78)*B70)-B79)</f>
        <v>259126796.31265235</v>
      </c>
      <c r="C75" s="2">
        <f aca="true" t="shared" si="13" ref="C75:K75">+C84-(((C80+C81+C78)*C70)-C79)</f>
        <v>349451583.16145563</v>
      </c>
      <c r="D75" s="2">
        <f t="shared" si="13"/>
        <v>4453069</v>
      </c>
      <c r="E75" s="2">
        <f t="shared" si="13"/>
        <v>111248922.88614257</v>
      </c>
      <c r="F75" s="2">
        <f t="shared" si="13"/>
        <v>111529554.03490762</v>
      </c>
      <c r="G75" s="2">
        <f t="shared" si="13"/>
        <v>111529554.03490762</v>
      </c>
      <c r="H75" s="2">
        <f t="shared" si="13"/>
        <v>-5949332.696733251</v>
      </c>
      <c r="I75" s="2">
        <f t="shared" si="13"/>
        <v>-404685.84630326927</v>
      </c>
      <c r="J75" s="2">
        <f t="shared" si="13"/>
        <v>-28323258.70572029</v>
      </c>
      <c r="K75" s="2">
        <f t="shared" si="13"/>
        <v>8579665.565444753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680466089</v>
      </c>
      <c r="C77" s="3">
        <v>771331211</v>
      </c>
      <c r="D77" s="3">
        <v>-125000</v>
      </c>
      <c r="E77" s="3">
        <v>766489436</v>
      </c>
      <c r="F77" s="3">
        <v>779003591</v>
      </c>
      <c r="G77" s="3">
        <v>779003591</v>
      </c>
      <c r="H77" s="3">
        <v>702156237</v>
      </c>
      <c r="I77" s="3">
        <v>884533154</v>
      </c>
      <c r="J77" s="3">
        <v>934065846</v>
      </c>
      <c r="K77" s="3">
        <v>984504492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293014633</v>
      </c>
      <c r="C79" s="3">
        <v>413435080</v>
      </c>
      <c r="D79" s="3">
        <v>4453069</v>
      </c>
      <c r="E79" s="3">
        <v>195880278</v>
      </c>
      <c r="F79" s="3">
        <v>195880278</v>
      </c>
      <c r="G79" s="3">
        <v>195880278</v>
      </c>
      <c r="H79" s="3">
        <v>85314122</v>
      </c>
      <c r="I79" s="3">
        <v>109875690</v>
      </c>
      <c r="J79" s="3">
        <v>87900552</v>
      </c>
      <c r="K79" s="3">
        <v>65925414</v>
      </c>
    </row>
    <row r="80" spans="1:11" ht="13.5" hidden="1">
      <c r="A80" s="1" t="s">
        <v>69</v>
      </c>
      <c r="B80" s="3">
        <v>31154725</v>
      </c>
      <c r="C80" s="3">
        <v>43974598</v>
      </c>
      <c r="D80" s="3">
        <v>0</v>
      </c>
      <c r="E80" s="3">
        <v>83336220</v>
      </c>
      <c r="F80" s="3">
        <v>83336220</v>
      </c>
      <c r="G80" s="3">
        <v>83336220</v>
      </c>
      <c r="H80" s="3">
        <v>17439778</v>
      </c>
      <c r="I80" s="3">
        <v>113904295</v>
      </c>
      <c r="J80" s="3">
        <v>113030914</v>
      </c>
      <c r="K80" s="3">
        <v>53391356</v>
      </c>
    </row>
    <row r="81" spans="1:11" ht="13.5" hidden="1">
      <c r="A81" s="1" t="s">
        <v>70</v>
      </c>
      <c r="B81" s="3">
        <v>17927938</v>
      </c>
      <c r="C81" s="3">
        <v>48620633</v>
      </c>
      <c r="D81" s="3">
        <v>4453069</v>
      </c>
      <c r="E81" s="3">
        <v>2587325</v>
      </c>
      <c r="F81" s="3">
        <v>2587325</v>
      </c>
      <c r="G81" s="3">
        <v>2587325</v>
      </c>
      <c r="H81" s="3">
        <v>84961104</v>
      </c>
      <c r="I81" s="3">
        <v>2716691</v>
      </c>
      <c r="J81" s="3">
        <v>2852526</v>
      </c>
      <c r="K81" s="3">
        <v>2995152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469809955</v>
      </c>
      <c r="C83" s="3">
        <v>532991468</v>
      </c>
      <c r="D83" s="3">
        <v>0</v>
      </c>
      <c r="E83" s="3">
        <v>754962329</v>
      </c>
      <c r="F83" s="3">
        <v>764744016</v>
      </c>
      <c r="G83" s="3">
        <v>764744016</v>
      </c>
      <c r="H83" s="3">
        <v>625787617</v>
      </c>
      <c r="I83" s="3">
        <v>836441639</v>
      </c>
      <c r="J83" s="3">
        <v>936809367</v>
      </c>
      <c r="K83" s="3">
        <v>1001252763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195346165</v>
      </c>
      <c r="C6" s="6">
        <v>206822345</v>
      </c>
      <c r="D6" s="23">
        <v>230269381</v>
      </c>
      <c r="E6" s="24">
        <v>284698174</v>
      </c>
      <c r="F6" s="6">
        <v>290998174</v>
      </c>
      <c r="G6" s="25">
        <v>290998174</v>
      </c>
      <c r="H6" s="26">
        <v>246594334</v>
      </c>
      <c r="I6" s="24">
        <v>307474028</v>
      </c>
      <c r="J6" s="6">
        <v>335146691</v>
      </c>
      <c r="K6" s="25">
        <v>365309893</v>
      </c>
    </row>
    <row r="7" spans="1:11" ht="12.75">
      <c r="A7" s="22" t="s">
        <v>20</v>
      </c>
      <c r="B7" s="6">
        <v>35170049</v>
      </c>
      <c r="C7" s="6">
        <v>39503639</v>
      </c>
      <c r="D7" s="23">
        <v>50192084</v>
      </c>
      <c r="E7" s="24">
        <v>26000000</v>
      </c>
      <c r="F7" s="6">
        <v>29300000</v>
      </c>
      <c r="G7" s="25">
        <v>29300000</v>
      </c>
      <c r="H7" s="26">
        <v>40327770</v>
      </c>
      <c r="I7" s="24">
        <v>36882200</v>
      </c>
      <c r="J7" s="6">
        <v>37515576</v>
      </c>
      <c r="K7" s="25">
        <v>38899639</v>
      </c>
    </row>
    <row r="8" spans="1:11" ht="12.75">
      <c r="A8" s="22" t="s">
        <v>21</v>
      </c>
      <c r="B8" s="6">
        <v>867757195</v>
      </c>
      <c r="C8" s="6">
        <v>648400220</v>
      </c>
      <c r="D8" s="23">
        <v>1028354144</v>
      </c>
      <c r="E8" s="24">
        <v>798523002</v>
      </c>
      <c r="F8" s="6">
        <v>799357797</v>
      </c>
      <c r="G8" s="25">
        <v>799357797</v>
      </c>
      <c r="H8" s="26">
        <v>803159444</v>
      </c>
      <c r="I8" s="24">
        <v>863952000</v>
      </c>
      <c r="J8" s="6">
        <v>920935000</v>
      </c>
      <c r="K8" s="25">
        <v>991442001</v>
      </c>
    </row>
    <row r="9" spans="1:11" ht="12.75">
      <c r="A9" s="22" t="s">
        <v>22</v>
      </c>
      <c r="B9" s="6">
        <v>144791047</v>
      </c>
      <c r="C9" s="6">
        <v>184868591</v>
      </c>
      <c r="D9" s="23">
        <v>146278985</v>
      </c>
      <c r="E9" s="24">
        <v>472087366</v>
      </c>
      <c r="F9" s="6">
        <v>441319366</v>
      </c>
      <c r="G9" s="25">
        <v>441319366</v>
      </c>
      <c r="H9" s="26">
        <v>180683601</v>
      </c>
      <c r="I9" s="24">
        <v>291603206</v>
      </c>
      <c r="J9" s="6">
        <v>279393609</v>
      </c>
      <c r="K9" s="25">
        <v>263970130</v>
      </c>
    </row>
    <row r="10" spans="1:11" ht="20.25">
      <c r="A10" s="27" t="s">
        <v>114</v>
      </c>
      <c r="B10" s="28">
        <f>SUM(B5:B9)</f>
        <v>1243064456</v>
      </c>
      <c r="C10" s="29">
        <f aca="true" t="shared" si="0" ref="C10:K10">SUM(C5:C9)</f>
        <v>1079594795</v>
      </c>
      <c r="D10" s="30">
        <f t="shared" si="0"/>
        <v>1455094594</v>
      </c>
      <c r="E10" s="28">
        <f t="shared" si="0"/>
        <v>1581308542</v>
      </c>
      <c r="F10" s="29">
        <f t="shared" si="0"/>
        <v>1560975337</v>
      </c>
      <c r="G10" s="31">
        <f t="shared" si="0"/>
        <v>1560975337</v>
      </c>
      <c r="H10" s="32">
        <f t="shared" si="0"/>
        <v>1270765149</v>
      </c>
      <c r="I10" s="28">
        <f t="shared" si="0"/>
        <v>1499911434</v>
      </c>
      <c r="J10" s="29">
        <f t="shared" si="0"/>
        <v>1572990876</v>
      </c>
      <c r="K10" s="31">
        <f t="shared" si="0"/>
        <v>1659621663</v>
      </c>
    </row>
    <row r="11" spans="1:11" ht="12.75">
      <c r="A11" s="22" t="s">
        <v>23</v>
      </c>
      <c r="B11" s="6">
        <v>393172154</v>
      </c>
      <c r="C11" s="6">
        <v>436330870</v>
      </c>
      <c r="D11" s="23">
        <v>510256193</v>
      </c>
      <c r="E11" s="24">
        <v>497890982</v>
      </c>
      <c r="F11" s="6">
        <v>559575702</v>
      </c>
      <c r="G11" s="25">
        <v>559575702</v>
      </c>
      <c r="H11" s="26">
        <v>550903870</v>
      </c>
      <c r="I11" s="24">
        <v>579709959</v>
      </c>
      <c r="J11" s="6">
        <v>620006247</v>
      </c>
      <c r="K11" s="25">
        <v>661109387</v>
      </c>
    </row>
    <row r="12" spans="1:11" ht="12.75">
      <c r="A12" s="22" t="s">
        <v>24</v>
      </c>
      <c r="B12" s="6">
        <v>17601212</v>
      </c>
      <c r="C12" s="6">
        <v>17749620</v>
      </c>
      <c r="D12" s="23">
        <v>17980370</v>
      </c>
      <c r="E12" s="24">
        <v>40310536</v>
      </c>
      <c r="F12" s="6">
        <v>38903586</v>
      </c>
      <c r="G12" s="25">
        <v>38903586</v>
      </c>
      <c r="H12" s="26">
        <v>21628125</v>
      </c>
      <c r="I12" s="24">
        <v>22659098</v>
      </c>
      <c r="J12" s="6">
        <v>24165929</v>
      </c>
      <c r="K12" s="25">
        <v>25772964</v>
      </c>
    </row>
    <row r="13" spans="1:11" ht="12.75">
      <c r="A13" s="22" t="s">
        <v>115</v>
      </c>
      <c r="B13" s="6">
        <v>263915872</v>
      </c>
      <c r="C13" s="6">
        <v>164455907</v>
      </c>
      <c r="D13" s="23">
        <v>247091817</v>
      </c>
      <c r="E13" s="24">
        <v>162000000</v>
      </c>
      <c r="F13" s="6">
        <v>162000000</v>
      </c>
      <c r="G13" s="25">
        <v>162000000</v>
      </c>
      <c r="H13" s="26">
        <v>322093057</v>
      </c>
      <c r="I13" s="24">
        <v>165748000</v>
      </c>
      <c r="J13" s="6">
        <v>174698392</v>
      </c>
      <c r="K13" s="25">
        <v>184132105</v>
      </c>
    </row>
    <row r="14" spans="1:11" ht="12.75">
      <c r="A14" s="22" t="s">
        <v>25</v>
      </c>
      <c r="B14" s="6">
        <v>578510</v>
      </c>
      <c r="C14" s="6">
        <v>12769623</v>
      </c>
      <c r="D14" s="23">
        <v>0</v>
      </c>
      <c r="E14" s="24">
        <v>662760</v>
      </c>
      <c r="F14" s="6">
        <v>0</v>
      </c>
      <c r="G14" s="25">
        <v>0</v>
      </c>
      <c r="H14" s="26">
        <v>465986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118871800</v>
      </c>
      <c r="C15" s="6">
        <v>42406949</v>
      </c>
      <c r="D15" s="23">
        <v>77991454</v>
      </c>
      <c r="E15" s="24">
        <v>98934138</v>
      </c>
      <c r="F15" s="6">
        <v>88734138</v>
      </c>
      <c r="G15" s="25">
        <v>88734138</v>
      </c>
      <c r="H15" s="26">
        <v>71895060</v>
      </c>
      <c r="I15" s="24">
        <v>65903782</v>
      </c>
      <c r="J15" s="6">
        <v>69462586</v>
      </c>
      <c r="K15" s="25">
        <v>73213566</v>
      </c>
    </row>
    <row r="16" spans="1:11" ht="12.75">
      <c r="A16" s="22" t="s">
        <v>21</v>
      </c>
      <c r="B16" s="6">
        <v>122981264</v>
      </c>
      <c r="C16" s="6">
        <v>112119877</v>
      </c>
      <c r="D16" s="23">
        <v>127579849</v>
      </c>
      <c r="E16" s="24">
        <v>86145405</v>
      </c>
      <c r="F16" s="6">
        <v>88235404</v>
      </c>
      <c r="G16" s="25">
        <v>88235404</v>
      </c>
      <c r="H16" s="26">
        <v>65096053</v>
      </c>
      <c r="I16" s="24">
        <v>71524657</v>
      </c>
      <c r="J16" s="6">
        <v>75386987</v>
      </c>
      <c r="K16" s="25">
        <v>79457886</v>
      </c>
    </row>
    <row r="17" spans="1:11" ht="12.75">
      <c r="A17" s="22" t="s">
        <v>27</v>
      </c>
      <c r="B17" s="6">
        <v>406173387</v>
      </c>
      <c r="C17" s="6">
        <v>602411401</v>
      </c>
      <c r="D17" s="23">
        <v>483421353</v>
      </c>
      <c r="E17" s="24">
        <v>524376720</v>
      </c>
      <c r="F17" s="6">
        <v>588843728</v>
      </c>
      <c r="G17" s="25">
        <v>588843728</v>
      </c>
      <c r="H17" s="26">
        <v>617959748</v>
      </c>
      <c r="I17" s="24">
        <v>527698232</v>
      </c>
      <c r="J17" s="6">
        <v>571442697</v>
      </c>
      <c r="K17" s="25">
        <v>550401263</v>
      </c>
    </row>
    <row r="18" spans="1:11" ht="12.75">
      <c r="A18" s="33" t="s">
        <v>28</v>
      </c>
      <c r="B18" s="34">
        <f>SUM(B11:B17)</f>
        <v>1323294199</v>
      </c>
      <c r="C18" s="35">
        <f aca="true" t="shared" si="1" ref="C18:K18">SUM(C11:C17)</f>
        <v>1388244247</v>
      </c>
      <c r="D18" s="36">
        <f t="shared" si="1"/>
        <v>1464321036</v>
      </c>
      <c r="E18" s="34">
        <f t="shared" si="1"/>
        <v>1410320541</v>
      </c>
      <c r="F18" s="35">
        <f t="shared" si="1"/>
        <v>1526292558</v>
      </c>
      <c r="G18" s="37">
        <f t="shared" si="1"/>
        <v>1526292558</v>
      </c>
      <c r="H18" s="38">
        <f t="shared" si="1"/>
        <v>1650041899</v>
      </c>
      <c r="I18" s="34">
        <f t="shared" si="1"/>
        <v>1433243728</v>
      </c>
      <c r="J18" s="35">
        <f t="shared" si="1"/>
        <v>1535162838</v>
      </c>
      <c r="K18" s="37">
        <f t="shared" si="1"/>
        <v>1574087171</v>
      </c>
    </row>
    <row r="19" spans="1:11" ht="12.75">
      <c r="A19" s="33" t="s">
        <v>29</v>
      </c>
      <c r="B19" s="39">
        <f>+B10-B18</f>
        <v>-80229743</v>
      </c>
      <c r="C19" s="40">
        <f aca="true" t="shared" si="2" ref="C19:K19">+C10-C18</f>
        <v>-308649452</v>
      </c>
      <c r="D19" s="41">
        <f t="shared" si="2"/>
        <v>-9226442</v>
      </c>
      <c r="E19" s="39">
        <f t="shared" si="2"/>
        <v>170988001</v>
      </c>
      <c r="F19" s="40">
        <f t="shared" si="2"/>
        <v>34682779</v>
      </c>
      <c r="G19" s="42">
        <f t="shared" si="2"/>
        <v>34682779</v>
      </c>
      <c r="H19" s="43">
        <f t="shared" si="2"/>
        <v>-379276750</v>
      </c>
      <c r="I19" s="39">
        <f t="shared" si="2"/>
        <v>66667706</v>
      </c>
      <c r="J19" s="40">
        <f t="shared" si="2"/>
        <v>37828038</v>
      </c>
      <c r="K19" s="42">
        <f t="shared" si="2"/>
        <v>85534492</v>
      </c>
    </row>
    <row r="20" spans="1:11" ht="20.25">
      <c r="A20" s="44" t="s">
        <v>30</v>
      </c>
      <c r="B20" s="45">
        <v>481353821</v>
      </c>
      <c r="C20" s="46">
        <v>780648829</v>
      </c>
      <c r="D20" s="47">
        <v>684301111</v>
      </c>
      <c r="E20" s="45">
        <v>1022330000</v>
      </c>
      <c r="F20" s="46">
        <v>1207465000</v>
      </c>
      <c r="G20" s="48">
        <v>1207465000</v>
      </c>
      <c r="H20" s="49">
        <v>957847123</v>
      </c>
      <c r="I20" s="45">
        <v>982905000</v>
      </c>
      <c r="J20" s="46">
        <v>795113000</v>
      </c>
      <c r="K20" s="48">
        <v>940657000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401124078</v>
      </c>
      <c r="C22" s="57">
        <f aca="true" t="shared" si="3" ref="C22:K22">SUM(C19:C21)</f>
        <v>471999377</v>
      </c>
      <c r="D22" s="58">
        <f t="shared" si="3"/>
        <v>675074669</v>
      </c>
      <c r="E22" s="56">
        <f t="shared" si="3"/>
        <v>1193318001</v>
      </c>
      <c r="F22" s="57">
        <f t="shared" si="3"/>
        <v>1242147779</v>
      </c>
      <c r="G22" s="59">
        <f t="shared" si="3"/>
        <v>1242147779</v>
      </c>
      <c r="H22" s="60">
        <f t="shared" si="3"/>
        <v>578570373</v>
      </c>
      <c r="I22" s="56">
        <f t="shared" si="3"/>
        <v>1049572706</v>
      </c>
      <c r="J22" s="57">
        <f t="shared" si="3"/>
        <v>832941038</v>
      </c>
      <c r="K22" s="59">
        <f t="shared" si="3"/>
        <v>1026191492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401124078</v>
      </c>
      <c r="C24" s="40">
        <f aca="true" t="shared" si="4" ref="C24:K24">SUM(C22:C23)</f>
        <v>471999377</v>
      </c>
      <c r="D24" s="41">
        <f t="shared" si="4"/>
        <v>675074669</v>
      </c>
      <c r="E24" s="39">
        <f t="shared" si="4"/>
        <v>1193318001</v>
      </c>
      <c r="F24" s="40">
        <f t="shared" si="4"/>
        <v>1242147779</v>
      </c>
      <c r="G24" s="42">
        <f t="shared" si="4"/>
        <v>1242147779</v>
      </c>
      <c r="H24" s="43">
        <f t="shared" si="4"/>
        <v>578570373</v>
      </c>
      <c r="I24" s="39">
        <f t="shared" si="4"/>
        <v>1049572706</v>
      </c>
      <c r="J24" s="40">
        <f t="shared" si="4"/>
        <v>832941038</v>
      </c>
      <c r="K24" s="42">
        <f t="shared" si="4"/>
        <v>1026191492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510207931</v>
      </c>
      <c r="C27" s="7">
        <v>810395059</v>
      </c>
      <c r="D27" s="69">
        <v>36009894</v>
      </c>
      <c r="E27" s="70">
        <v>1189817994</v>
      </c>
      <c r="F27" s="7">
        <v>1344184994</v>
      </c>
      <c r="G27" s="71">
        <v>1344184994</v>
      </c>
      <c r="H27" s="72">
        <v>29244478</v>
      </c>
      <c r="I27" s="70">
        <v>1123227534</v>
      </c>
      <c r="J27" s="7">
        <v>911356779</v>
      </c>
      <c r="K27" s="71">
        <v>1039496409</v>
      </c>
    </row>
    <row r="28" spans="1:11" ht="12.75">
      <c r="A28" s="73" t="s">
        <v>34</v>
      </c>
      <c r="B28" s="6">
        <v>510207931</v>
      </c>
      <c r="C28" s="6">
        <v>809271875</v>
      </c>
      <c r="D28" s="23">
        <v>-3366494</v>
      </c>
      <c r="E28" s="24">
        <v>1032479241</v>
      </c>
      <c r="F28" s="6">
        <v>1216614241</v>
      </c>
      <c r="G28" s="25">
        <v>1216614241</v>
      </c>
      <c r="H28" s="26">
        <v>2</v>
      </c>
      <c r="I28" s="24">
        <v>982905001</v>
      </c>
      <c r="J28" s="6">
        <v>795113000</v>
      </c>
      <c r="K28" s="25">
        <v>940657000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1123184</v>
      </c>
      <c r="D31" s="23">
        <v>0</v>
      </c>
      <c r="E31" s="24">
        <v>0</v>
      </c>
      <c r="F31" s="6">
        <v>0</v>
      </c>
      <c r="G31" s="25">
        <v>0</v>
      </c>
      <c r="H31" s="26">
        <v>35946248</v>
      </c>
      <c r="I31" s="24">
        <v>140322533</v>
      </c>
      <c r="J31" s="6">
        <v>116243779</v>
      </c>
      <c r="K31" s="25">
        <v>98839409</v>
      </c>
    </row>
    <row r="32" spans="1:11" ht="12.75">
      <c r="A32" s="33" t="s">
        <v>37</v>
      </c>
      <c r="B32" s="7">
        <f>SUM(B28:B31)</f>
        <v>510207931</v>
      </c>
      <c r="C32" s="7">
        <f aca="true" t="shared" si="5" ref="C32:K32">SUM(C28:C31)</f>
        <v>810395059</v>
      </c>
      <c r="D32" s="69">
        <f t="shared" si="5"/>
        <v>-3366494</v>
      </c>
      <c r="E32" s="70">
        <f t="shared" si="5"/>
        <v>1032479241</v>
      </c>
      <c r="F32" s="7">
        <f t="shared" si="5"/>
        <v>1216614241</v>
      </c>
      <c r="G32" s="71">
        <f t="shared" si="5"/>
        <v>1216614241</v>
      </c>
      <c r="H32" s="72">
        <f t="shared" si="5"/>
        <v>35946250</v>
      </c>
      <c r="I32" s="70">
        <f t="shared" si="5"/>
        <v>1123227534</v>
      </c>
      <c r="J32" s="7">
        <f t="shared" si="5"/>
        <v>911356779</v>
      </c>
      <c r="K32" s="71">
        <f t="shared" si="5"/>
        <v>1039496409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577044054</v>
      </c>
      <c r="C35" s="6">
        <v>455664586</v>
      </c>
      <c r="D35" s="23">
        <v>49678434</v>
      </c>
      <c r="E35" s="24">
        <v>0</v>
      </c>
      <c r="F35" s="6">
        <v>0</v>
      </c>
      <c r="G35" s="25">
        <v>0</v>
      </c>
      <c r="H35" s="26">
        <v>442711397</v>
      </c>
      <c r="I35" s="24">
        <v>0</v>
      </c>
      <c r="J35" s="6">
        <v>0</v>
      </c>
      <c r="K35" s="25">
        <v>0</v>
      </c>
    </row>
    <row r="36" spans="1:11" ht="12.75">
      <c r="A36" s="22" t="s">
        <v>40</v>
      </c>
      <c r="B36" s="6">
        <v>4830733779</v>
      </c>
      <c r="C36" s="6">
        <v>5376246196</v>
      </c>
      <c r="D36" s="23">
        <v>594252070</v>
      </c>
      <c r="E36" s="24">
        <v>1189817994</v>
      </c>
      <c r="F36" s="6">
        <v>1344184994</v>
      </c>
      <c r="G36" s="25">
        <v>1344184994</v>
      </c>
      <c r="H36" s="26">
        <v>6614432938</v>
      </c>
      <c r="I36" s="24">
        <v>1123227534</v>
      </c>
      <c r="J36" s="6">
        <v>911356779</v>
      </c>
      <c r="K36" s="25">
        <v>1039496409</v>
      </c>
    </row>
    <row r="37" spans="1:11" ht="12.75">
      <c r="A37" s="22" t="s">
        <v>41</v>
      </c>
      <c r="B37" s="6">
        <v>480695343</v>
      </c>
      <c r="C37" s="6">
        <v>395321409</v>
      </c>
      <c r="D37" s="23">
        <v>-17685292</v>
      </c>
      <c r="E37" s="24">
        <v>0</v>
      </c>
      <c r="F37" s="6">
        <v>0</v>
      </c>
      <c r="G37" s="25">
        <v>0</v>
      </c>
      <c r="H37" s="26">
        <v>641759984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52306304</v>
      </c>
      <c r="C38" s="6">
        <v>102837391</v>
      </c>
      <c r="D38" s="23">
        <v>0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4874776186</v>
      </c>
      <c r="C39" s="6">
        <v>5333751982</v>
      </c>
      <c r="D39" s="23">
        <v>-13458865</v>
      </c>
      <c r="E39" s="24">
        <v>-3500007</v>
      </c>
      <c r="F39" s="6">
        <v>102037215</v>
      </c>
      <c r="G39" s="25">
        <v>102037215</v>
      </c>
      <c r="H39" s="26">
        <v>5999373881</v>
      </c>
      <c r="I39" s="24">
        <v>1123227534</v>
      </c>
      <c r="J39" s="6">
        <v>911356779</v>
      </c>
      <c r="K39" s="25">
        <v>1039496409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616171885</v>
      </c>
      <c r="C42" s="6">
        <v>722803190</v>
      </c>
      <c r="D42" s="23">
        <v>-1173304143</v>
      </c>
      <c r="E42" s="24">
        <v>-1106193091</v>
      </c>
      <c r="F42" s="6">
        <v>-1219875109</v>
      </c>
      <c r="G42" s="25">
        <v>-1219875109</v>
      </c>
      <c r="H42" s="26">
        <v>-1210070617</v>
      </c>
      <c r="I42" s="24">
        <v>-1136965996</v>
      </c>
      <c r="J42" s="6">
        <v>-1222886110</v>
      </c>
      <c r="K42" s="25">
        <v>-1264947497</v>
      </c>
    </row>
    <row r="43" spans="1:11" ht="12.75">
      <c r="A43" s="22" t="s">
        <v>46</v>
      </c>
      <c r="B43" s="6">
        <v>-586210756</v>
      </c>
      <c r="C43" s="6">
        <v>-800860959</v>
      </c>
      <c r="D43" s="23">
        <v>-2682631</v>
      </c>
      <c r="E43" s="24">
        <v>2682631</v>
      </c>
      <c r="F43" s="6">
        <v>0</v>
      </c>
      <c r="G43" s="25">
        <v>0</v>
      </c>
      <c r="H43" s="26">
        <v>-3111771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-124396</v>
      </c>
      <c r="C44" s="6">
        <v>-20434</v>
      </c>
      <c r="D44" s="23">
        <v>311761</v>
      </c>
      <c r="E44" s="24">
        <v>-311761</v>
      </c>
      <c r="F44" s="6">
        <v>0</v>
      </c>
      <c r="G44" s="25">
        <v>0</v>
      </c>
      <c r="H44" s="26">
        <v>-8629209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369437384</v>
      </c>
      <c r="C45" s="7">
        <v>291314534</v>
      </c>
      <c r="D45" s="69">
        <v>-1175699213</v>
      </c>
      <c r="E45" s="70">
        <v>-1103822221</v>
      </c>
      <c r="F45" s="7">
        <v>-1219875109</v>
      </c>
      <c r="G45" s="71">
        <v>-1219875109</v>
      </c>
      <c r="H45" s="72">
        <v>-1055868917</v>
      </c>
      <c r="I45" s="70">
        <v>-1136965996</v>
      </c>
      <c r="J45" s="7">
        <v>-1222886110</v>
      </c>
      <c r="K45" s="71">
        <v>-1264947497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369438000</v>
      </c>
      <c r="C48" s="6">
        <v>291314534</v>
      </c>
      <c r="D48" s="23">
        <v>-70048240</v>
      </c>
      <c r="E48" s="24">
        <v>0</v>
      </c>
      <c r="F48" s="6">
        <v>0</v>
      </c>
      <c r="G48" s="25">
        <v>0</v>
      </c>
      <c r="H48" s="26">
        <v>270129617</v>
      </c>
      <c r="I48" s="24">
        <v>0</v>
      </c>
      <c r="J48" s="6">
        <v>0</v>
      </c>
      <c r="K48" s="25">
        <v>0</v>
      </c>
    </row>
    <row r="49" spans="1:11" ht="12.75">
      <c r="A49" s="22" t="s">
        <v>51</v>
      </c>
      <c r="B49" s="6">
        <f>+B75</f>
        <v>334528306.023795</v>
      </c>
      <c r="C49" s="6">
        <f aca="true" t="shared" si="6" ref="C49:K49">+C75</f>
        <v>284839491.54602444</v>
      </c>
      <c r="D49" s="23">
        <f t="shared" si="6"/>
        <v>-187439787</v>
      </c>
      <c r="E49" s="24">
        <f t="shared" si="6"/>
        <v>-162060453</v>
      </c>
      <c r="F49" s="6">
        <f t="shared" si="6"/>
        <v>-131792453</v>
      </c>
      <c r="G49" s="25">
        <f t="shared" si="6"/>
        <v>-131792453</v>
      </c>
      <c r="H49" s="26">
        <f t="shared" si="6"/>
        <v>323172505</v>
      </c>
      <c r="I49" s="24">
        <f t="shared" si="6"/>
        <v>-140322533</v>
      </c>
      <c r="J49" s="6">
        <f t="shared" si="6"/>
        <v>-256566312</v>
      </c>
      <c r="K49" s="25">
        <f t="shared" si="6"/>
        <v>-355405721</v>
      </c>
    </row>
    <row r="50" spans="1:11" ht="12.75">
      <c r="A50" s="33" t="s">
        <v>52</v>
      </c>
      <c r="B50" s="7">
        <f>+B48-B49</f>
        <v>34909693.97620499</v>
      </c>
      <c r="C50" s="7">
        <f aca="true" t="shared" si="7" ref="C50:K50">+C48-C49</f>
        <v>6475042.453975558</v>
      </c>
      <c r="D50" s="69">
        <f t="shared" si="7"/>
        <v>117391547</v>
      </c>
      <c r="E50" s="70">
        <f t="shared" si="7"/>
        <v>162060453</v>
      </c>
      <c r="F50" s="7">
        <f t="shared" si="7"/>
        <v>131792453</v>
      </c>
      <c r="G50" s="71">
        <f t="shared" si="7"/>
        <v>131792453</v>
      </c>
      <c r="H50" s="72">
        <f t="shared" si="7"/>
        <v>-53042888</v>
      </c>
      <c r="I50" s="70">
        <f t="shared" si="7"/>
        <v>140322533</v>
      </c>
      <c r="J50" s="7">
        <f t="shared" si="7"/>
        <v>256566312</v>
      </c>
      <c r="K50" s="71">
        <f t="shared" si="7"/>
        <v>355405721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510207931</v>
      </c>
      <c r="C53" s="6">
        <v>5397454774</v>
      </c>
      <c r="D53" s="23">
        <v>-94074351</v>
      </c>
      <c r="E53" s="24">
        <v>1189817994</v>
      </c>
      <c r="F53" s="6">
        <v>1344184994</v>
      </c>
      <c r="G53" s="25">
        <v>1344184994</v>
      </c>
      <c r="H53" s="26">
        <v>4471414976</v>
      </c>
      <c r="I53" s="24">
        <v>1123227534</v>
      </c>
      <c r="J53" s="6">
        <v>911356779</v>
      </c>
      <c r="K53" s="25">
        <v>1039496409</v>
      </c>
    </row>
    <row r="54" spans="1:11" ht="12.75">
      <c r="A54" s="22" t="s">
        <v>55</v>
      </c>
      <c r="B54" s="6">
        <v>263915872</v>
      </c>
      <c r="C54" s="6">
        <v>164455907</v>
      </c>
      <c r="D54" s="23">
        <v>0</v>
      </c>
      <c r="E54" s="24">
        <v>162000000</v>
      </c>
      <c r="F54" s="6">
        <v>162000000</v>
      </c>
      <c r="G54" s="25">
        <v>162000000</v>
      </c>
      <c r="H54" s="26">
        <v>194732587</v>
      </c>
      <c r="I54" s="24">
        <v>165748000</v>
      </c>
      <c r="J54" s="6">
        <v>174698392</v>
      </c>
      <c r="K54" s="25">
        <v>184132105</v>
      </c>
    </row>
    <row r="55" spans="1:11" ht="12.75">
      <c r="A55" s="22" t="s">
        <v>56</v>
      </c>
      <c r="B55" s="6">
        <v>0</v>
      </c>
      <c r="C55" s="6">
        <v>0</v>
      </c>
      <c r="D55" s="23">
        <v>25919362</v>
      </c>
      <c r="E55" s="24">
        <v>22564040</v>
      </c>
      <c r="F55" s="6">
        <v>18364040</v>
      </c>
      <c r="G55" s="25">
        <v>18364040</v>
      </c>
      <c r="H55" s="26">
        <v>3574348</v>
      </c>
      <c r="I55" s="24">
        <v>28181271</v>
      </c>
      <c r="J55" s="6">
        <v>31900641</v>
      </c>
      <c r="K55" s="25">
        <v>25310512</v>
      </c>
    </row>
    <row r="56" spans="1:11" ht="12.75">
      <c r="A56" s="22" t="s">
        <v>57</v>
      </c>
      <c r="B56" s="6">
        <v>0</v>
      </c>
      <c r="C56" s="6">
        <v>86311406</v>
      </c>
      <c r="D56" s="23">
        <v>156870233</v>
      </c>
      <c r="E56" s="24">
        <v>77504608</v>
      </c>
      <c r="F56" s="6">
        <v>102803124</v>
      </c>
      <c r="G56" s="25">
        <v>102803124</v>
      </c>
      <c r="H56" s="26">
        <v>135460805</v>
      </c>
      <c r="I56" s="24">
        <v>82809477</v>
      </c>
      <c r="J56" s="6">
        <v>102320513</v>
      </c>
      <c r="K56" s="25">
        <v>92853405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690500000</v>
      </c>
      <c r="F59" s="6">
        <v>690500000</v>
      </c>
      <c r="G59" s="25">
        <v>690500000</v>
      </c>
      <c r="H59" s="26">
        <v>690500000</v>
      </c>
      <c r="I59" s="24">
        <v>769988700</v>
      </c>
      <c r="J59" s="6">
        <v>826938000</v>
      </c>
      <c r="K59" s="25">
        <v>890394300</v>
      </c>
    </row>
    <row r="60" spans="1:11" ht="12.75">
      <c r="A60" s="90" t="s">
        <v>60</v>
      </c>
      <c r="B60" s="6">
        <v>1947720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213476</v>
      </c>
      <c r="C62" s="98">
        <v>212140</v>
      </c>
      <c r="D62" s="99">
        <v>169307</v>
      </c>
      <c r="E62" s="97">
        <v>172783</v>
      </c>
      <c r="F62" s="98">
        <v>172783</v>
      </c>
      <c r="G62" s="99">
        <v>172783</v>
      </c>
      <c r="H62" s="100">
        <v>172783</v>
      </c>
      <c r="I62" s="97">
        <v>177250</v>
      </c>
      <c r="J62" s="98">
        <v>182446</v>
      </c>
      <c r="K62" s="99">
        <v>185375</v>
      </c>
    </row>
    <row r="63" spans="1:11" ht="12.75">
      <c r="A63" s="96" t="s">
        <v>63</v>
      </c>
      <c r="B63" s="97">
        <v>37191</v>
      </c>
      <c r="C63" s="98">
        <v>29080</v>
      </c>
      <c r="D63" s="99">
        <v>76152</v>
      </c>
      <c r="E63" s="97">
        <v>65273</v>
      </c>
      <c r="F63" s="98">
        <v>65273</v>
      </c>
      <c r="G63" s="99">
        <v>65273</v>
      </c>
      <c r="H63" s="100">
        <v>65273</v>
      </c>
      <c r="I63" s="97">
        <v>63028</v>
      </c>
      <c r="J63" s="98">
        <v>60747</v>
      </c>
      <c r="K63" s="99">
        <v>60290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0.7368382235145645</v>
      </c>
      <c r="C70" s="5">
        <f aca="true" t="shared" si="8" ref="C70:K70">IF(ISERROR(C71/C72),0,(C71/C72))</f>
        <v>0.7373774348251133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120</v>
      </c>
      <c r="B71" s="2">
        <f>+B83</f>
        <v>218344347</v>
      </c>
      <c r="C71" s="2">
        <f aca="true" t="shared" si="9" ref="C71:K71">+C83</f>
        <v>252351673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121</v>
      </c>
      <c r="B72" s="2">
        <f>+B77</f>
        <v>296326032</v>
      </c>
      <c r="C72" s="2">
        <f aca="true" t="shared" si="10" ref="C72:K72">+C77</f>
        <v>342228635</v>
      </c>
      <c r="D72" s="2">
        <f t="shared" si="10"/>
        <v>339596195</v>
      </c>
      <c r="E72" s="2">
        <f t="shared" si="10"/>
        <v>751485540</v>
      </c>
      <c r="F72" s="2">
        <f t="shared" si="10"/>
        <v>727017540</v>
      </c>
      <c r="G72" s="2">
        <f t="shared" si="10"/>
        <v>727017540</v>
      </c>
      <c r="H72" s="2">
        <f t="shared" si="10"/>
        <v>385512694</v>
      </c>
      <c r="I72" s="2">
        <f t="shared" si="10"/>
        <v>569077234</v>
      </c>
      <c r="J72" s="2">
        <f t="shared" si="10"/>
        <v>582740300</v>
      </c>
      <c r="K72" s="2">
        <f t="shared" si="10"/>
        <v>595572023</v>
      </c>
    </row>
    <row r="73" spans="1:11" ht="12.75" hidden="1">
      <c r="A73" s="2" t="s">
        <v>122</v>
      </c>
      <c r="B73" s="2">
        <f>+B74</f>
        <v>-26473756.833333336</v>
      </c>
      <c r="C73" s="2">
        <f aca="true" t="shared" si="11" ref="C73:K73">+(C78+C80+C81+C82)-(B78+B80+B81+B82)</f>
        <v>-47436788</v>
      </c>
      <c r="D73" s="2">
        <f t="shared" si="11"/>
        <v>-22104821</v>
      </c>
      <c r="E73" s="2">
        <f t="shared" si="11"/>
        <v>-122551041</v>
      </c>
      <c r="F73" s="2">
        <f>+(F78+F80+F81+F82)-(D78+D80+D81+D82)</f>
        <v>-122551041</v>
      </c>
      <c r="G73" s="2">
        <f>+(G78+G80+G81+G82)-(D78+D80+D81+D82)</f>
        <v>-122551041</v>
      </c>
      <c r="H73" s="2">
        <f>+(H78+H80+H81+H82)-(D78+D80+D81+D82)</f>
        <v>52933186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123</v>
      </c>
      <c r="B74" s="2">
        <f>+TREND(C74:E74)</f>
        <v>-26473756.833333336</v>
      </c>
      <c r="C74" s="2">
        <f>+C73</f>
        <v>-47436788</v>
      </c>
      <c r="D74" s="2">
        <f aca="true" t="shared" si="12" ref="D74:K74">+D73</f>
        <v>-22104821</v>
      </c>
      <c r="E74" s="2">
        <f t="shared" si="12"/>
        <v>-122551041</v>
      </c>
      <c r="F74" s="2">
        <f t="shared" si="12"/>
        <v>-122551041</v>
      </c>
      <c r="G74" s="2">
        <f t="shared" si="12"/>
        <v>-122551041</v>
      </c>
      <c r="H74" s="2">
        <f t="shared" si="12"/>
        <v>52933186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124</v>
      </c>
      <c r="B75" s="2">
        <f>+B84-(((B80+B81+B78)*B70)-B79)</f>
        <v>334528306.023795</v>
      </c>
      <c r="C75" s="2">
        <f aca="true" t="shared" si="13" ref="C75:K75">+C84-(((C80+C81+C78)*C70)-C79)</f>
        <v>284839491.54602444</v>
      </c>
      <c r="D75" s="2">
        <f t="shared" si="13"/>
        <v>-187439787</v>
      </c>
      <c r="E75" s="2">
        <f t="shared" si="13"/>
        <v>-162060453</v>
      </c>
      <c r="F75" s="2">
        <f t="shared" si="13"/>
        <v>-131792453</v>
      </c>
      <c r="G75" s="2">
        <f t="shared" si="13"/>
        <v>-131792453</v>
      </c>
      <c r="H75" s="2">
        <f t="shared" si="13"/>
        <v>323172505</v>
      </c>
      <c r="I75" s="2">
        <f t="shared" si="13"/>
        <v>-140322533</v>
      </c>
      <c r="J75" s="2">
        <f t="shared" si="13"/>
        <v>-256566312</v>
      </c>
      <c r="K75" s="2">
        <f t="shared" si="13"/>
        <v>-355405721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296326032</v>
      </c>
      <c r="C77" s="3">
        <v>342228635</v>
      </c>
      <c r="D77" s="3">
        <v>339596195</v>
      </c>
      <c r="E77" s="3">
        <v>751485540</v>
      </c>
      <c r="F77" s="3">
        <v>727017540</v>
      </c>
      <c r="G77" s="3">
        <v>727017540</v>
      </c>
      <c r="H77" s="3">
        <v>385512694</v>
      </c>
      <c r="I77" s="3">
        <v>569077234</v>
      </c>
      <c r="J77" s="3">
        <v>582740300</v>
      </c>
      <c r="K77" s="3">
        <v>595572023</v>
      </c>
    </row>
    <row r="78" spans="1:11" ht="13.5" hidden="1">
      <c r="A78" s="1" t="s">
        <v>67</v>
      </c>
      <c r="B78" s="3">
        <v>1197650</v>
      </c>
      <c r="C78" s="3">
        <v>1199163</v>
      </c>
      <c r="D78" s="3">
        <v>2682631</v>
      </c>
      <c r="E78" s="3">
        <v>0</v>
      </c>
      <c r="F78" s="3">
        <v>0</v>
      </c>
      <c r="G78" s="3">
        <v>0</v>
      </c>
      <c r="H78" s="3">
        <v>3111771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476069513</v>
      </c>
      <c r="C79" s="3">
        <v>391505460</v>
      </c>
      <c r="D79" s="3">
        <v>-54764231</v>
      </c>
      <c r="E79" s="3">
        <v>0</v>
      </c>
      <c r="F79" s="3">
        <v>0</v>
      </c>
      <c r="G79" s="3">
        <v>0</v>
      </c>
      <c r="H79" s="3">
        <v>454964958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112459000</v>
      </c>
      <c r="C80" s="3">
        <v>55062221</v>
      </c>
      <c r="D80" s="3">
        <v>96009214</v>
      </c>
      <c r="E80" s="3">
        <v>0</v>
      </c>
      <c r="F80" s="3">
        <v>0</v>
      </c>
      <c r="G80" s="3">
        <v>0</v>
      </c>
      <c r="H80" s="3">
        <v>77596201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78436000</v>
      </c>
      <c r="C81" s="3">
        <v>88394478</v>
      </c>
      <c r="D81" s="3">
        <v>23859196</v>
      </c>
      <c r="E81" s="3">
        <v>0</v>
      </c>
      <c r="F81" s="3">
        <v>0</v>
      </c>
      <c r="G81" s="3">
        <v>0</v>
      </c>
      <c r="H81" s="3">
        <v>94776255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218344347</v>
      </c>
      <c r="C83" s="3">
        <v>252351673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-132675556</v>
      </c>
      <c r="E84" s="3">
        <v>-162060453</v>
      </c>
      <c r="F84" s="3">
        <v>-131792453</v>
      </c>
      <c r="G84" s="3">
        <v>-131792453</v>
      </c>
      <c r="H84" s="3">
        <v>-131792453</v>
      </c>
      <c r="I84" s="3">
        <v>-140322533</v>
      </c>
      <c r="J84" s="3">
        <v>-256566312</v>
      </c>
      <c r="K84" s="3">
        <v>-355405721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24193575</v>
      </c>
      <c r="C5" s="6">
        <v>25919327</v>
      </c>
      <c r="D5" s="23">
        <v>25727287</v>
      </c>
      <c r="E5" s="24">
        <v>35612498</v>
      </c>
      <c r="F5" s="6">
        <v>42000000</v>
      </c>
      <c r="G5" s="25">
        <v>42000000</v>
      </c>
      <c r="H5" s="26">
        <v>43280098</v>
      </c>
      <c r="I5" s="24">
        <v>44100000</v>
      </c>
      <c r="J5" s="6">
        <v>46305000</v>
      </c>
      <c r="K5" s="25">
        <v>48620250</v>
      </c>
    </row>
    <row r="6" spans="1:11" ht="12.75">
      <c r="A6" s="22" t="s">
        <v>19</v>
      </c>
      <c r="B6" s="6">
        <v>47025258</v>
      </c>
      <c r="C6" s="6">
        <v>56290308</v>
      </c>
      <c r="D6" s="23">
        <v>57944652</v>
      </c>
      <c r="E6" s="24">
        <v>61816320</v>
      </c>
      <c r="F6" s="6">
        <v>61816320</v>
      </c>
      <c r="G6" s="25">
        <v>61816320</v>
      </c>
      <c r="H6" s="26">
        <v>61165845</v>
      </c>
      <c r="I6" s="24">
        <v>68077246</v>
      </c>
      <c r="J6" s="6">
        <v>71481108</v>
      </c>
      <c r="K6" s="25">
        <v>75055163</v>
      </c>
    </row>
    <row r="7" spans="1:11" ht="12.75">
      <c r="A7" s="22" t="s">
        <v>20</v>
      </c>
      <c r="B7" s="6">
        <v>4279192</v>
      </c>
      <c r="C7" s="6">
        <v>7060637</v>
      </c>
      <c r="D7" s="23">
        <v>8988913</v>
      </c>
      <c r="E7" s="24">
        <v>8900877</v>
      </c>
      <c r="F7" s="6">
        <v>10100000</v>
      </c>
      <c r="G7" s="25">
        <v>10100000</v>
      </c>
      <c r="H7" s="26">
        <v>10495104</v>
      </c>
      <c r="I7" s="24">
        <v>13000000</v>
      </c>
      <c r="J7" s="6">
        <v>13650000</v>
      </c>
      <c r="K7" s="25">
        <v>14332500</v>
      </c>
    </row>
    <row r="8" spans="1:11" ht="12.75">
      <c r="A8" s="22" t="s">
        <v>21</v>
      </c>
      <c r="B8" s="6">
        <v>182560339</v>
      </c>
      <c r="C8" s="6">
        <v>170764313</v>
      </c>
      <c r="D8" s="23">
        <v>194284118</v>
      </c>
      <c r="E8" s="24">
        <v>215541500</v>
      </c>
      <c r="F8" s="6">
        <v>215854826</v>
      </c>
      <c r="G8" s="25">
        <v>215854826</v>
      </c>
      <c r="H8" s="26">
        <v>215618682</v>
      </c>
      <c r="I8" s="24">
        <v>242898750</v>
      </c>
      <c r="J8" s="6">
        <v>258165150</v>
      </c>
      <c r="K8" s="25">
        <v>274974293</v>
      </c>
    </row>
    <row r="9" spans="1:11" ht="12.75">
      <c r="A9" s="22" t="s">
        <v>22</v>
      </c>
      <c r="B9" s="6">
        <v>20314450</v>
      </c>
      <c r="C9" s="6">
        <v>19618260</v>
      </c>
      <c r="D9" s="23">
        <v>16867548</v>
      </c>
      <c r="E9" s="24">
        <v>15743173</v>
      </c>
      <c r="F9" s="6">
        <v>17143173</v>
      </c>
      <c r="G9" s="25">
        <v>17143173</v>
      </c>
      <c r="H9" s="26">
        <v>40676152</v>
      </c>
      <c r="I9" s="24">
        <v>20216303</v>
      </c>
      <c r="J9" s="6">
        <v>21174619</v>
      </c>
      <c r="K9" s="25">
        <v>22233352</v>
      </c>
    </row>
    <row r="10" spans="1:11" ht="20.25">
      <c r="A10" s="27" t="s">
        <v>114</v>
      </c>
      <c r="B10" s="28">
        <f>SUM(B5:B9)</f>
        <v>278372814</v>
      </c>
      <c r="C10" s="29">
        <f aca="true" t="shared" si="0" ref="C10:K10">SUM(C5:C9)</f>
        <v>279652845</v>
      </c>
      <c r="D10" s="30">
        <f t="shared" si="0"/>
        <v>303812518</v>
      </c>
      <c r="E10" s="28">
        <f t="shared" si="0"/>
        <v>337614368</v>
      </c>
      <c r="F10" s="29">
        <f t="shared" si="0"/>
        <v>346914319</v>
      </c>
      <c r="G10" s="31">
        <f t="shared" si="0"/>
        <v>346914319</v>
      </c>
      <c r="H10" s="32">
        <f t="shared" si="0"/>
        <v>371235881</v>
      </c>
      <c r="I10" s="28">
        <f t="shared" si="0"/>
        <v>388292299</v>
      </c>
      <c r="J10" s="29">
        <f t="shared" si="0"/>
        <v>410775877</v>
      </c>
      <c r="K10" s="31">
        <f t="shared" si="0"/>
        <v>435215558</v>
      </c>
    </row>
    <row r="11" spans="1:11" ht="12.75">
      <c r="A11" s="22" t="s">
        <v>23</v>
      </c>
      <c r="B11" s="6">
        <v>80676156</v>
      </c>
      <c r="C11" s="6">
        <v>86312420</v>
      </c>
      <c r="D11" s="23">
        <v>100317406</v>
      </c>
      <c r="E11" s="24">
        <v>114330288</v>
      </c>
      <c r="F11" s="6">
        <v>116048722</v>
      </c>
      <c r="G11" s="25">
        <v>116048722</v>
      </c>
      <c r="H11" s="26">
        <v>108880344</v>
      </c>
      <c r="I11" s="24">
        <v>120607804</v>
      </c>
      <c r="J11" s="6">
        <v>122338887</v>
      </c>
      <c r="K11" s="25">
        <v>128455817</v>
      </c>
    </row>
    <row r="12" spans="1:11" ht="12.75">
      <c r="A12" s="22" t="s">
        <v>24</v>
      </c>
      <c r="B12" s="6">
        <v>16874929</v>
      </c>
      <c r="C12" s="6">
        <v>16987293</v>
      </c>
      <c r="D12" s="23">
        <v>18636393</v>
      </c>
      <c r="E12" s="24">
        <v>20227228</v>
      </c>
      <c r="F12" s="6">
        <v>20227228</v>
      </c>
      <c r="G12" s="25">
        <v>20227228</v>
      </c>
      <c r="H12" s="26">
        <v>19626184</v>
      </c>
      <c r="I12" s="24">
        <v>22763488</v>
      </c>
      <c r="J12" s="6">
        <v>23901660</v>
      </c>
      <c r="K12" s="25">
        <v>25096742</v>
      </c>
    </row>
    <row r="13" spans="1:11" ht="12.75">
      <c r="A13" s="22" t="s">
        <v>115</v>
      </c>
      <c r="B13" s="6">
        <v>22849681</v>
      </c>
      <c r="C13" s="6">
        <v>32720478</v>
      </c>
      <c r="D13" s="23">
        <v>51771202</v>
      </c>
      <c r="E13" s="24">
        <v>15547718</v>
      </c>
      <c r="F13" s="6">
        <v>15547718</v>
      </c>
      <c r="G13" s="25">
        <v>15547718</v>
      </c>
      <c r="H13" s="26">
        <v>81129938</v>
      </c>
      <c r="I13" s="24">
        <v>30447764</v>
      </c>
      <c r="J13" s="6">
        <v>33020152</v>
      </c>
      <c r="K13" s="25">
        <v>34671160</v>
      </c>
    </row>
    <row r="14" spans="1:11" ht="12.75">
      <c r="A14" s="22" t="s">
        <v>25</v>
      </c>
      <c r="B14" s="6">
        <v>5439</v>
      </c>
      <c r="C14" s="6">
        <v>42009</v>
      </c>
      <c r="D14" s="23">
        <v>7605</v>
      </c>
      <c r="E14" s="24">
        <v>0</v>
      </c>
      <c r="F14" s="6">
        <v>0</v>
      </c>
      <c r="G14" s="25">
        <v>0</v>
      </c>
      <c r="H14" s="26">
        <v>5345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34110668</v>
      </c>
      <c r="C15" s="6">
        <v>38896027</v>
      </c>
      <c r="D15" s="23">
        <v>41747784</v>
      </c>
      <c r="E15" s="24">
        <v>48258228</v>
      </c>
      <c r="F15" s="6">
        <v>48203228</v>
      </c>
      <c r="G15" s="25">
        <v>48203228</v>
      </c>
      <c r="H15" s="26">
        <v>42906079</v>
      </c>
      <c r="I15" s="24">
        <v>52531500</v>
      </c>
      <c r="J15" s="6">
        <v>57153075</v>
      </c>
      <c r="K15" s="25">
        <v>60010730</v>
      </c>
    </row>
    <row r="16" spans="1:11" ht="12.75">
      <c r="A16" s="22" t="s">
        <v>21</v>
      </c>
      <c r="B16" s="6">
        <v>18516710</v>
      </c>
      <c r="C16" s="6">
        <v>0</v>
      </c>
      <c r="D16" s="23">
        <v>0</v>
      </c>
      <c r="E16" s="24">
        <v>150000</v>
      </c>
      <c r="F16" s="6">
        <v>150000</v>
      </c>
      <c r="G16" s="25">
        <v>150000</v>
      </c>
      <c r="H16" s="26">
        <v>150000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87797010</v>
      </c>
      <c r="C17" s="6">
        <v>109029159</v>
      </c>
      <c r="D17" s="23">
        <v>149564467</v>
      </c>
      <c r="E17" s="24">
        <v>139098579</v>
      </c>
      <c r="F17" s="6">
        <v>146737422</v>
      </c>
      <c r="G17" s="25">
        <v>146737422</v>
      </c>
      <c r="H17" s="26">
        <v>232256268</v>
      </c>
      <c r="I17" s="24">
        <v>161941572</v>
      </c>
      <c r="J17" s="6">
        <v>171292885</v>
      </c>
      <c r="K17" s="25">
        <v>179857548</v>
      </c>
    </row>
    <row r="18" spans="1:11" ht="12.75">
      <c r="A18" s="33" t="s">
        <v>28</v>
      </c>
      <c r="B18" s="34">
        <f>SUM(B11:B17)</f>
        <v>260830593</v>
      </c>
      <c r="C18" s="35">
        <f aca="true" t="shared" si="1" ref="C18:K18">SUM(C11:C17)</f>
        <v>283987386</v>
      </c>
      <c r="D18" s="36">
        <f t="shared" si="1"/>
        <v>362044857</v>
      </c>
      <c r="E18" s="34">
        <f t="shared" si="1"/>
        <v>337612041</v>
      </c>
      <c r="F18" s="35">
        <f t="shared" si="1"/>
        <v>346914318</v>
      </c>
      <c r="G18" s="37">
        <f t="shared" si="1"/>
        <v>346914318</v>
      </c>
      <c r="H18" s="38">
        <f t="shared" si="1"/>
        <v>484954158</v>
      </c>
      <c r="I18" s="34">
        <f t="shared" si="1"/>
        <v>388292128</v>
      </c>
      <c r="J18" s="35">
        <f t="shared" si="1"/>
        <v>407706659</v>
      </c>
      <c r="K18" s="37">
        <f t="shared" si="1"/>
        <v>428091997</v>
      </c>
    </row>
    <row r="19" spans="1:11" ht="12.75">
      <c r="A19" s="33" t="s">
        <v>29</v>
      </c>
      <c r="B19" s="39">
        <f>+B10-B18</f>
        <v>17542221</v>
      </c>
      <c r="C19" s="40">
        <f aca="true" t="shared" si="2" ref="C19:K19">+C10-C18</f>
        <v>-4334541</v>
      </c>
      <c r="D19" s="41">
        <f t="shared" si="2"/>
        <v>-58232339</v>
      </c>
      <c r="E19" s="39">
        <f t="shared" si="2"/>
        <v>2327</v>
      </c>
      <c r="F19" s="40">
        <f t="shared" si="2"/>
        <v>1</v>
      </c>
      <c r="G19" s="42">
        <f t="shared" si="2"/>
        <v>1</v>
      </c>
      <c r="H19" s="43">
        <f t="shared" si="2"/>
        <v>-113718277</v>
      </c>
      <c r="I19" s="39">
        <f t="shared" si="2"/>
        <v>171</v>
      </c>
      <c r="J19" s="40">
        <f t="shared" si="2"/>
        <v>3069218</v>
      </c>
      <c r="K19" s="42">
        <f t="shared" si="2"/>
        <v>7123561</v>
      </c>
    </row>
    <row r="20" spans="1:11" ht="20.25">
      <c r="A20" s="44" t="s">
        <v>30</v>
      </c>
      <c r="B20" s="45">
        <v>82226305</v>
      </c>
      <c r="C20" s="46">
        <v>143838510</v>
      </c>
      <c r="D20" s="47">
        <v>119424038</v>
      </c>
      <c r="E20" s="45">
        <v>98435500</v>
      </c>
      <c r="F20" s="46">
        <v>107048642</v>
      </c>
      <c r="G20" s="48">
        <v>107048642</v>
      </c>
      <c r="H20" s="49">
        <v>104943336</v>
      </c>
      <c r="I20" s="45">
        <v>117059250</v>
      </c>
      <c r="J20" s="46">
        <v>124424200</v>
      </c>
      <c r="K20" s="48">
        <v>118078775</v>
      </c>
    </row>
    <row r="21" spans="1:11" ht="12.75">
      <c r="A21" s="22" t="s">
        <v>116</v>
      </c>
      <c r="B21" s="50">
        <v>0</v>
      </c>
      <c r="C21" s="51">
        <v>0</v>
      </c>
      <c r="D21" s="52">
        <v>9306060</v>
      </c>
      <c r="E21" s="50">
        <v>43646600</v>
      </c>
      <c r="F21" s="51">
        <v>0</v>
      </c>
      <c r="G21" s="53">
        <v>0</v>
      </c>
      <c r="H21" s="54">
        <v>2719871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99768526</v>
      </c>
      <c r="C22" s="57">
        <f aca="true" t="shared" si="3" ref="C22:K22">SUM(C19:C21)</f>
        <v>139503969</v>
      </c>
      <c r="D22" s="58">
        <f t="shared" si="3"/>
        <v>70497759</v>
      </c>
      <c r="E22" s="56">
        <f t="shared" si="3"/>
        <v>142084427</v>
      </c>
      <c r="F22" s="57">
        <f t="shared" si="3"/>
        <v>107048643</v>
      </c>
      <c r="G22" s="59">
        <f t="shared" si="3"/>
        <v>107048643</v>
      </c>
      <c r="H22" s="60">
        <f t="shared" si="3"/>
        <v>-6055070</v>
      </c>
      <c r="I22" s="56">
        <f t="shared" si="3"/>
        <v>117059421</v>
      </c>
      <c r="J22" s="57">
        <f t="shared" si="3"/>
        <v>127493418</v>
      </c>
      <c r="K22" s="59">
        <f t="shared" si="3"/>
        <v>125202336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99768526</v>
      </c>
      <c r="C24" s="40">
        <f aca="true" t="shared" si="4" ref="C24:K24">SUM(C22:C23)</f>
        <v>139503969</v>
      </c>
      <c r="D24" s="41">
        <f t="shared" si="4"/>
        <v>70497759</v>
      </c>
      <c r="E24" s="39">
        <f t="shared" si="4"/>
        <v>142084427</v>
      </c>
      <c r="F24" s="40">
        <f t="shared" si="4"/>
        <v>107048643</v>
      </c>
      <c r="G24" s="42">
        <f t="shared" si="4"/>
        <v>107048643</v>
      </c>
      <c r="H24" s="43">
        <f t="shared" si="4"/>
        <v>-6055070</v>
      </c>
      <c r="I24" s="39">
        <f t="shared" si="4"/>
        <v>117059421</v>
      </c>
      <c r="J24" s="40">
        <f t="shared" si="4"/>
        <v>127493418</v>
      </c>
      <c r="K24" s="42">
        <f t="shared" si="4"/>
        <v>125202336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101503395</v>
      </c>
      <c r="C27" s="7">
        <v>139948141</v>
      </c>
      <c r="D27" s="69">
        <v>174998175</v>
      </c>
      <c r="E27" s="70">
        <v>142082100</v>
      </c>
      <c r="F27" s="7">
        <v>160043242</v>
      </c>
      <c r="G27" s="71">
        <v>160043242</v>
      </c>
      <c r="H27" s="72">
        <v>269567968</v>
      </c>
      <c r="I27" s="70">
        <v>178384250</v>
      </c>
      <c r="J27" s="7">
        <v>191685175</v>
      </c>
      <c r="K27" s="71">
        <v>201269435</v>
      </c>
    </row>
    <row r="28" spans="1:11" ht="12.75">
      <c r="A28" s="73" t="s">
        <v>34</v>
      </c>
      <c r="B28" s="6">
        <v>101503391</v>
      </c>
      <c r="C28" s="6">
        <v>119567924</v>
      </c>
      <c r="D28" s="23">
        <v>112930222</v>
      </c>
      <c r="E28" s="24">
        <v>98435500</v>
      </c>
      <c r="F28" s="6">
        <v>107048642</v>
      </c>
      <c r="G28" s="25">
        <v>107048642</v>
      </c>
      <c r="H28" s="26">
        <v>150920401</v>
      </c>
      <c r="I28" s="24">
        <v>117059250</v>
      </c>
      <c r="J28" s="6">
        <v>128765175</v>
      </c>
      <c r="K28" s="25">
        <v>135203435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20380217</v>
      </c>
      <c r="D31" s="23">
        <v>-17608797</v>
      </c>
      <c r="E31" s="24">
        <v>43646600</v>
      </c>
      <c r="F31" s="6">
        <v>52994600</v>
      </c>
      <c r="G31" s="25">
        <v>52994600</v>
      </c>
      <c r="H31" s="26">
        <v>-758131</v>
      </c>
      <c r="I31" s="24">
        <v>61325000</v>
      </c>
      <c r="J31" s="6">
        <v>62920000</v>
      </c>
      <c r="K31" s="25">
        <v>66066000</v>
      </c>
    </row>
    <row r="32" spans="1:11" ht="12.75">
      <c r="A32" s="33" t="s">
        <v>37</v>
      </c>
      <c r="B32" s="7">
        <f>SUM(B28:B31)</f>
        <v>101503391</v>
      </c>
      <c r="C32" s="7">
        <f aca="true" t="shared" si="5" ref="C32:K32">SUM(C28:C31)</f>
        <v>139948141</v>
      </c>
      <c r="D32" s="69">
        <f t="shared" si="5"/>
        <v>95321425</v>
      </c>
      <c r="E32" s="70">
        <f t="shared" si="5"/>
        <v>142082100</v>
      </c>
      <c r="F32" s="7">
        <f t="shared" si="5"/>
        <v>160043242</v>
      </c>
      <c r="G32" s="71">
        <f t="shared" si="5"/>
        <v>160043242</v>
      </c>
      <c r="H32" s="72">
        <f t="shared" si="5"/>
        <v>150162270</v>
      </c>
      <c r="I32" s="70">
        <f t="shared" si="5"/>
        <v>178384250</v>
      </c>
      <c r="J32" s="7">
        <f t="shared" si="5"/>
        <v>191685175</v>
      </c>
      <c r="K32" s="71">
        <f t="shared" si="5"/>
        <v>201269435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92611679</v>
      </c>
      <c r="C35" s="6">
        <v>131188119</v>
      </c>
      <c r="D35" s="23">
        <v>215785203</v>
      </c>
      <c r="E35" s="24">
        <v>-41625455</v>
      </c>
      <c r="F35" s="6">
        <v>-87989474</v>
      </c>
      <c r="G35" s="25">
        <v>-87989474</v>
      </c>
      <c r="H35" s="26">
        <v>257251519</v>
      </c>
      <c r="I35" s="24">
        <v>210603223</v>
      </c>
      <c r="J35" s="6">
        <v>210180438</v>
      </c>
      <c r="K35" s="25">
        <v>226170965</v>
      </c>
    </row>
    <row r="36" spans="1:11" ht="12.75">
      <c r="A36" s="22" t="s">
        <v>40</v>
      </c>
      <c r="B36" s="6">
        <v>704314784</v>
      </c>
      <c r="C36" s="6">
        <v>820749355</v>
      </c>
      <c r="D36" s="23">
        <v>940377258</v>
      </c>
      <c r="E36" s="24">
        <v>126534382</v>
      </c>
      <c r="F36" s="6">
        <v>144495524</v>
      </c>
      <c r="G36" s="25">
        <v>144495524</v>
      </c>
      <c r="H36" s="26">
        <v>969493154</v>
      </c>
      <c r="I36" s="24">
        <v>1144736382</v>
      </c>
      <c r="J36" s="6">
        <v>1195895438</v>
      </c>
      <c r="K36" s="25">
        <v>1165929334</v>
      </c>
    </row>
    <row r="37" spans="1:11" ht="12.75">
      <c r="A37" s="22" t="s">
        <v>41</v>
      </c>
      <c r="B37" s="6">
        <v>35273086</v>
      </c>
      <c r="C37" s="6">
        <v>41435289</v>
      </c>
      <c r="D37" s="23">
        <v>92621173</v>
      </c>
      <c r="E37" s="24">
        <v>0</v>
      </c>
      <c r="F37" s="6">
        <v>10963607</v>
      </c>
      <c r="G37" s="25">
        <v>10963607</v>
      </c>
      <c r="H37" s="26">
        <v>95732896</v>
      </c>
      <c r="I37" s="24">
        <v>37820579</v>
      </c>
      <c r="J37" s="6">
        <v>58692930</v>
      </c>
      <c r="K37" s="25">
        <v>59709909</v>
      </c>
    </row>
    <row r="38" spans="1:11" ht="12.75">
      <c r="A38" s="22" t="s">
        <v>42</v>
      </c>
      <c r="B38" s="6">
        <v>24442184</v>
      </c>
      <c r="C38" s="6">
        <v>25262333</v>
      </c>
      <c r="D38" s="23">
        <v>27465648</v>
      </c>
      <c r="E38" s="24">
        <v>0</v>
      </c>
      <c r="F38" s="6">
        <v>0</v>
      </c>
      <c r="G38" s="25">
        <v>0</v>
      </c>
      <c r="H38" s="26">
        <v>27114070</v>
      </c>
      <c r="I38" s="24">
        <v>29113588</v>
      </c>
      <c r="J38" s="6">
        <v>29113588</v>
      </c>
      <c r="K38" s="25">
        <v>29113588</v>
      </c>
    </row>
    <row r="39" spans="1:11" ht="12.75">
      <c r="A39" s="22" t="s">
        <v>43</v>
      </c>
      <c r="B39" s="6">
        <v>737211193</v>
      </c>
      <c r="C39" s="6">
        <v>885239852</v>
      </c>
      <c r="D39" s="23">
        <v>965583442</v>
      </c>
      <c r="E39" s="24">
        <v>-57175500</v>
      </c>
      <c r="F39" s="6">
        <v>-61506200</v>
      </c>
      <c r="G39" s="25">
        <v>-61506200</v>
      </c>
      <c r="H39" s="26">
        <v>1109957539</v>
      </c>
      <c r="I39" s="24">
        <v>1171346017</v>
      </c>
      <c r="J39" s="6">
        <v>1190775933</v>
      </c>
      <c r="K39" s="25">
        <v>1178074460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119092406</v>
      </c>
      <c r="C42" s="6">
        <v>169885338</v>
      </c>
      <c r="D42" s="23">
        <v>380624478</v>
      </c>
      <c r="E42" s="24">
        <v>35146238</v>
      </c>
      <c r="F42" s="6">
        <v>44046101</v>
      </c>
      <c r="G42" s="25">
        <v>44046101</v>
      </c>
      <c r="H42" s="26">
        <v>198921882</v>
      </c>
      <c r="I42" s="24">
        <v>125950593</v>
      </c>
      <c r="J42" s="6">
        <v>137882818</v>
      </c>
      <c r="K42" s="25">
        <v>136111234</v>
      </c>
    </row>
    <row r="43" spans="1:11" ht="12.75">
      <c r="A43" s="22" t="s">
        <v>46</v>
      </c>
      <c r="B43" s="6">
        <v>-101168508</v>
      </c>
      <c r="C43" s="6">
        <v>-146257694</v>
      </c>
      <c r="D43" s="23">
        <v>-139800276</v>
      </c>
      <c r="E43" s="24">
        <v>-139920500</v>
      </c>
      <c r="F43" s="6">
        <v>-147788035</v>
      </c>
      <c r="G43" s="25">
        <v>-147788035</v>
      </c>
      <c r="H43" s="26">
        <v>-145576862</v>
      </c>
      <c r="I43" s="24">
        <v>-125574160</v>
      </c>
      <c r="J43" s="6">
        <v>-134228347</v>
      </c>
      <c r="K43" s="25">
        <v>-140939723</v>
      </c>
    </row>
    <row r="44" spans="1:11" ht="12.75">
      <c r="A44" s="22" t="s">
        <v>47</v>
      </c>
      <c r="B44" s="6">
        <v>0</v>
      </c>
      <c r="C44" s="6">
        <v>0</v>
      </c>
      <c r="D44" s="23">
        <v>1180032</v>
      </c>
      <c r="E44" s="24">
        <v>-1180032</v>
      </c>
      <c r="F44" s="6">
        <v>0</v>
      </c>
      <c r="G44" s="25">
        <v>0</v>
      </c>
      <c r="H44" s="26">
        <v>1255338</v>
      </c>
      <c r="I44" s="24">
        <v>301050</v>
      </c>
      <c r="J44" s="6">
        <v>15052</v>
      </c>
      <c r="K44" s="25">
        <v>15806</v>
      </c>
    </row>
    <row r="45" spans="1:11" ht="12.75">
      <c r="A45" s="33" t="s">
        <v>48</v>
      </c>
      <c r="B45" s="7">
        <v>48410558</v>
      </c>
      <c r="C45" s="7">
        <v>71911652</v>
      </c>
      <c r="D45" s="69">
        <v>245976432</v>
      </c>
      <c r="E45" s="70">
        <v>-105954294</v>
      </c>
      <c r="F45" s="7">
        <v>-103741934</v>
      </c>
      <c r="G45" s="71">
        <v>-103741934</v>
      </c>
      <c r="H45" s="72">
        <v>174468969</v>
      </c>
      <c r="I45" s="70">
        <v>132934730</v>
      </c>
      <c r="J45" s="7">
        <v>134308105</v>
      </c>
      <c r="K45" s="71">
        <v>133591455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48410554</v>
      </c>
      <c r="C48" s="6">
        <v>71911652</v>
      </c>
      <c r="D48" s="23">
        <v>119868612</v>
      </c>
      <c r="E48" s="24">
        <v>-68189262</v>
      </c>
      <c r="F48" s="6">
        <v>-109333534</v>
      </c>
      <c r="G48" s="25">
        <v>-109333534</v>
      </c>
      <c r="H48" s="26">
        <v>123997461</v>
      </c>
      <c r="I48" s="24">
        <v>127133680</v>
      </c>
      <c r="J48" s="6">
        <v>128518060</v>
      </c>
      <c r="K48" s="25">
        <v>127511905</v>
      </c>
    </row>
    <row r="49" spans="1:11" ht="12.75">
      <c r="A49" s="22" t="s">
        <v>51</v>
      </c>
      <c r="B49" s="6">
        <f>+B75</f>
        <v>-14089971.157907918</v>
      </c>
      <c r="C49" s="6">
        <f aca="true" t="shared" si="6" ref="C49:K49">+C75</f>
        <v>-8427458.137796909</v>
      </c>
      <c r="D49" s="23">
        <f t="shared" si="6"/>
        <v>-248103108.95582354</v>
      </c>
      <c r="E49" s="24">
        <f t="shared" si="6"/>
        <v>-23665693.667603966</v>
      </c>
      <c r="F49" s="6">
        <f t="shared" si="6"/>
        <v>-9670087.983568497</v>
      </c>
      <c r="G49" s="25">
        <f t="shared" si="6"/>
        <v>-9670087.983568497</v>
      </c>
      <c r="H49" s="26">
        <f t="shared" si="6"/>
        <v>-82240012.92732072</v>
      </c>
      <c r="I49" s="24">
        <f t="shared" si="6"/>
        <v>-43244417.37947743</v>
      </c>
      <c r="J49" s="6">
        <f t="shared" si="6"/>
        <v>-20645865.52615291</v>
      </c>
      <c r="K49" s="25">
        <f t="shared" si="6"/>
        <v>-36110582.42569178</v>
      </c>
    </row>
    <row r="50" spans="1:11" ht="12.75">
      <c r="A50" s="33" t="s">
        <v>52</v>
      </c>
      <c r="B50" s="7">
        <f>+B48-B49</f>
        <v>62500525.15790792</v>
      </c>
      <c r="C50" s="7">
        <f aca="true" t="shared" si="7" ref="C50:K50">+C48-C49</f>
        <v>80339110.13779691</v>
      </c>
      <c r="D50" s="69">
        <f t="shared" si="7"/>
        <v>367971720.95582354</v>
      </c>
      <c r="E50" s="70">
        <f t="shared" si="7"/>
        <v>-44523568.33239603</v>
      </c>
      <c r="F50" s="7">
        <f t="shared" si="7"/>
        <v>-99663446.01643151</v>
      </c>
      <c r="G50" s="71">
        <f t="shared" si="7"/>
        <v>-99663446.01643151</v>
      </c>
      <c r="H50" s="72">
        <f t="shared" si="7"/>
        <v>206237473.92732072</v>
      </c>
      <c r="I50" s="70">
        <f t="shared" si="7"/>
        <v>170378097.37947744</v>
      </c>
      <c r="J50" s="7">
        <f t="shared" si="7"/>
        <v>149163925.5261529</v>
      </c>
      <c r="K50" s="71">
        <f t="shared" si="7"/>
        <v>163622487.42569178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704314787</v>
      </c>
      <c r="C53" s="6">
        <v>813339608</v>
      </c>
      <c r="D53" s="23">
        <v>671076458</v>
      </c>
      <c r="E53" s="24">
        <v>9398882</v>
      </c>
      <c r="F53" s="6">
        <v>11146882</v>
      </c>
      <c r="G53" s="25">
        <v>11146882</v>
      </c>
      <c r="H53" s="26">
        <v>744474274</v>
      </c>
      <c r="I53" s="24">
        <v>771113832</v>
      </c>
      <c r="J53" s="6">
        <v>1100603869</v>
      </c>
      <c r="K53" s="25">
        <v>1065873185</v>
      </c>
    </row>
    <row r="54" spans="1:11" ht="12.75">
      <c r="A54" s="22" t="s">
        <v>55</v>
      </c>
      <c r="B54" s="6">
        <v>22849681</v>
      </c>
      <c r="C54" s="6">
        <v>32720478</v>
      </c>
      <c r="D54" s="23">
        <v>0</v>
      </c>
      <c r="E54" s="24">
        <v>15547718</v>
      </c>
      <c r="F54" s="6">
        <v>15547718</v>
      </c>
      <c r="G54" s="25">
        <v>15547718</v>
      </c>
      <c r="H54" s="26">
        <v>46632463</v>
      </c>
      <c r="I54" s="24">
        <v>30447764</v>
      </c>
      <c r="J54" s="6">
        <v>33020152</v>
      </c>
      <c r="K54" s="25">
        <v>34671160</v>
      </c>
    </row>
    <row r="55" spans="1:11" ht="12.75">
      <c r="A55" s="22" t="s">
        <v>56</v>
      </c>
      <c r="B55" s="6">
        <v>0</v>
      </c>
      <c r="C55" s="6">
        <v>0</v>
      </c>
      <c r="D55" s="23">
        <v>956270</v>
      </c>
      <c r="E55" s="24">
        <v>6230000</v>
      </c>
      <c r="F55" s="6">
        <v>8190000</v>
      </c>
      <c r="G55" s="25">
        <v>8190000</v>
      </c>
      <c r="H55" s="26">
        <v>14856502</v>
      </c>
      <c r="I55" s="24">
        <v>8230000</v>
      </c>
      <c r="J55" s="6">
        <v>4103000</v>
      </c>
      <c r="K55" s="25">
        <v>4308150</v>
      </c>
    </row>
    <row r="56" spans="1:11" ht="12.75">
      <c r="A56" s="22" t="s">
        <v>57</v>
      </c>
      <c r="B56" s="6">
        <v>0</v>
      </c>
      <c r="C56" s="6">
        <v>0</v>
      </c>
      <c r="D56" s="23">
        <v>5801682</v>
      </c>
      <c r="E56" s="24">
        <v>12710024</v>
      </c>
      <c r="F56" s="6">
        <v>13940024</v>
      </c>
      <c r="G56" s="25">
        <v>13940024</v>
      </c>
      <c r="H56" s="26">
        <v>10641978</v>
      </c>
      <c r="I56" s="24">
        <v>24017000</v>
      </c>
      <c r="J56" s="6">
        <v>10706850</v>
      </c>
      <c r="K56" s="25">
        <v>11242193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19274043</v>
      </c>
      <c r="F60" s="6">
        <v>19274043</v>
      </c>
      <c r="G60" s="25">
        <v>19274043</v>
      </c>
      <c r="H60" s="26">
        <v>19274043</v>
      </c>
      <c r="I60" s="24">
        <v>19274043</v>
      </c>
      <c r="J60" s="6">
        <v>20237745</v>
      </c>
      <c r="K60" s="25">
        <v>21249632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147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4999</v>
      </c>
      <c r="J65" s="98">
        <v>5991</v>
      </c>
      <c r="K65" s="99">
        <v>6011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1.1080137535641834</v>
      </c>
      <c r="C70" s="5">
        <f aca="true" t="shared" si="8" ref="C70:K70">IF(ISERROR(C71/C72),0,(C71/C72))</f>
        <v>0.9785405237454596</v>
      </c>
      <c r="D70" s="5">
        <f t="shared" si="8"/>
        <v>3.484007222990195</v>
      </c>
      <c r="E70" s="5">
        <f t="shared" si="8"/>
        <v>0.8908999251351272</v>
      </c>
      <c r="F70" s="5">
        <f t="shared" si="8"/>
        <v>0.9667183742722095</v>
      </c>
      <c r="G70" s="5">
        <f t="shared" si="8"/>
        <v>0.9667183742722095</v>
      </c>
      <c r="H70" s="5">
        <f t="shared" si="8"/>
        <v>1.2279002028746742</v>
      </c>
      <c r="I70" s="5">
        <f t="shared" si="8"/>
        <v>0.9686362274386224</v>
      </c>
      <c r="J70" s="5">
        <f t="shared" si="8"/>
        <v>0.968652011018451</v>
      </c>
      <c r="K70" s="5">
        <f t="shared" si="8"/>
        <v>0.9686522128028263</v>
      </c>
    </row>
    <row r="71" spans="1:11" ht="12.75" hidden="1">
      <c r="A71" s="2" t="s">
        <v>120</v>
      </c>
      <c r="B71" s="2">
        <f>+B83</f>
        <v>95761395</v>
      </c>
      <c r="C71" s="2">
        <f aca="true" t="shared" si="9" ref="C71:K71">+C83</f>
        <v>92591755</v>
      </c>
      <c r="D71" s="2">
        <f t="shared" si="9"/>
        <v>316936559</v>
      </c>
      <c r="E71" s="2">
        <f t="shared" si="9"/>
        <v>95509061</v>
      </c>
      <c r="F71" s="2">
        <f t="shared" si="9"/>
        <v>109715433</v>
      </c>
      <c r="G71" s="2">
        <f t="shared" si="9"/>
        <v>109715433</v>
      </c>
      <c r="H71" s="2">
        <f t="shared" si="9"/>
        <v>166227238</v>
      </c>
      <c r="I71" s="2">
        <f t="shared" si="9"/>
        <v>118336957</v>
      </c>
      <c r="J71" s="2">
        <f t="shared" si="9"/>
        <v>124204975</v>
      </c>
      <c r="K71" s="2">
        <f t="shared" si="9"/>
        <v>130415253</v>
      </c>
    </row>
    <row r="72" spans="1:11" ht="12.75" hidden="1">
      <c r="A72" s="2" t="s">
        <v>121</v>
      </c>
      <c r="B72" s="2">
        <f>+B77</f>
        <v>86426179</v>
      </c>
      <c r="C72" s="2">
        <f aca="true" t="shared" si="10" ref="C72:K72">+C77</f>
        <v>94622300</v>
      </c>
      <c r="D72" s="2">
        <f t="shared" si="10"/>
        <v>90968973</v>
      </c>
      <c r="E72" s="2">
        <f t="shared" si="10"/>
        <v>107205151</v>
      </c>
      <c r="F72" s="2">
        <f t="shared" si="10"/>
        <v>113492653</v>
      </c>
      <c r="G72" s="2">
        <f t="shared" si="10"/>
        <v>113492653</v>
      </c>
      <c r="H72" s="2">
        <f t="shared" si="10"/>
        <v>135375202</v>
      </c>
      <c r="I72" s="2">
        <f t="shared" si="10"/>
        <v>122168626</v>
      </c>
      <c r="J72" s="2">
        <f t="shared" si="10"/>
        <v>128224557</v>
      </c>
      <c r="K72" s="2">
        <f t="shared" si="10"/>
        <v>134635787</v>
      </c>
    </row>
    <row r="73" spans="1:11" ht="12.75" hidden="1">
      <c r="A73" s="2" t="s">
        <v>122</v>
      </c>
      <c r="B73" s="2">
        <f>+B74</f>
        <v>36317894.166666664</v>
      </c>
      <c r="C73" s="2">
        <f aca="true" t="shared" si="11" ref="C73:K73">+(C78+C80+C81+C82)-(B78+B80+B81+B82)</f>
        <v>15371116</v>
      </c>
      <c r="D73" s="2">
        <f t="shared" si="11"/>
        <v>36336333</v>
      </c>
      <c r="E73" s="2">
        <f t="shared" si="11"/>
        <v>-68379119</v>
      </c>
      <c r="F73" s="2">
        <f>+(F78+F80+F81+F82)-(D78+D80+D81+D82)</f>
        <v>-73598866</v>
      </c>
      <c r="G73" s="2">
        <f>+(G78+G80+G81+G82)-(D78+D80+D81+D82)</f>
        <v>-73598866</v>
      </c>
      <c r="H73" s="2">
        <f>+(H78+H80+H81+H82)-(D78+D80+D81+D82)</f>
        <v>37337364</v>
      </c>
      <c r="I73" s="2">
        <f>+(I78+I80+I81+I82)-(E78+E80+E81+E82)</f>
        <v>55873649</v>
      </c>
      <c r="J73" s="2">
        <f t="shared" si="11"/>
        <v>-1807165</v>
      </c>
      <c r="K73" s="2">
        <f t="shared" si="11"/>
        <v>16996682</v>
      </c>
    </row>
    <row r="74" spans="1:11" ht="12.75" hidden="1">
      <c r="A74" s="2" t="s">
        <v>123</v>
      </c>
      <c r="B74" s="2">
        <f>+TREND(C74:E74)</f>
        <v>36317894.166666664</v>
      </c>
      <c r="C74" s="2">
        <f>+C73</f>
        <v>15371116</v>
      </c>
      <c r="D74" s="2">
        <f aca="true" t="shared" si="12" ref="D74:K74">+D73</f>
        <v>36336333</v>
      </c>
      <c r="E74" s="2">
        <f t="shared" si="12"/>
        <v>-68379119</v>
      </c>
      <c r="F74" s="2">
        <f t="shared" si="12"/>
        <v>-73598866</v>
      </c>
      <c r="G74" s="2">
        <f t="shared" si="12"/>
        <v>-73598866</v>
      </c>
      <c r="H74" s="2">
        <f t="shared" si="12"/>
        <v>37337364</v>
      </c>
      <c r="I74" s="2">
        <f t="shared" si="12"/>
        <v>55873649</v>
      </c>
      <c r="J74" s="2">
        <f t="shared" si="12"/>
        <v>-1807165</v>
      </c>
      <c r="K74" s="2">
        <f t="shared" si="12"/>
        <v>16996682</v>
      </c>
    </row>
    <row r="75" spans="1:11" ht="12.75" hidden="1">
      <c r="A75" s="2" t="s">
        <v>124</v>
      </c>
      <c r="B75" s="2">
        <f>+B84-(((B80+B81+B78)*B70)-B79)</f>
        <v>-14089971.157907918</v>
      </c>
      <c r="C75" s="2">
        <f aca="true" t="shared" si="13" ref="C75:K75">+C84-(((C80+C81+C78)*C70)-C79)</f>
        <v>-8427458.137796909</v>
      </c>
      <c r="D75" s="2">
        <f t="shared" si="13"/>
        <v>-248103108.95582354</v>
      </c>
      <c r="E75" s="2">
        <f t="shared" si="13"/>
        <v>-23665693.667603966</v>
      </c>
      <c r="F75" s="2">
        <f t="shared" si="13"/>
        <v>-9670087.983568497</v>
      </c>
      <c r="G75" s="2">
        <f t="shared" si="13"/>
        <v>-9670087.983568497</v>
      </c>
      <c r="H75" s="2">
        <f t="shared" si="13"/>
        <v>-82240012.92732072</v>
      </c>
      <c r="I75" s="2">
        <f t="shared" si="13"/>
        <v>-43244417.37947743</v>
      </c>
      <c r="J75" s="2">
        <f t="shared" si="13"/>
        <v>-20645865.52615291</v>
      </c>
      <c r="K75" s="2">
        <f t="shared" si="13"/>
        <v>-36110582.42569178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86426179</v>
      </c>
      <c r="C77" s="3">
        <v>94622300</v>
      </c>
      <c r="D77" s="3">
        <v>90968973</v>
      </c>
      <c r="E77" s="3">
        <v>107205151</v>
      </c>
      <c r="F77" s="3">
        <v>113492653</v>
      </c>
      <c r="G77" s="3">
        <v>113492653</v>
      </c>
      <c r="H77" s="3">
        <v>135375202</v>
      </c>
      <c r="I77" s="3">
        <v>122168626</v>
      </c>
      <c r="J77" s="3">
        <v>128224557</v>
      </c>
      <c r="K77" s="3">
        <v>134635787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33815532</v>
      </c>
      <c r="C79" s="3">
        <v>39968291</v>
      </c>
      <c r="D79" s="3">
        <v>82678731</v>
      </c>
      <c r="E79" s="3">
        <v>0</v>
      </c>
      <c r="F79" s="3">
        <v>10963607</v>
      </c>
      <c r="G79" s="3">
        <v>10963607</v>
      </c>
      <c r="H79" s="3">
        <v>80186982</v>
      </c>
      <c r="I79" s="3">
        <v>36607489</v>
      </c>
      <c r="J79" s="3">
        <v>57456828</v>
      </c>
      <c r="K79" s="3">
        <v>58456001</v>
      </c>
    </row>
    <row r="80" spans="1:11" ht="13.5" hidden="1">
      <c r="A80" s="1" t="s">
        <v>69</v>
      </c>
      <c r="B80" s="3">
        <v>31723845</v>
      </c>
      <c r="C80" s="3">
        <v>41662378</v>
      </c>
      <c r="D80" s="3">
        <v>54629040</v>
      </c>
      <c r="E80" s="3">
        <v>26432807</v>
      </c>
      <c r="F80" s="3">
        <v>20168282</v>
      </c>
      <c r="G80" s="3">
        <v>20168282</v>
      </c>
      <c r="H80" s="3">
        <v>87593645</v>
      </c>
      <c r="I80" s="3">
        <v>68231091</v>
      </c>
      <c r="J80" s="3">
        <v>69531091</v>
      </c>
      <c r="K80" s="3">
        <v>86472825</v>
      </c>
    </row>
    <row r="81" spans="1:11" ht="13.5" hidden="1">
      <c r="A81" s="1" t="s">
        <v>70</v>
      </c>
      <c r="B81" s="3">
        <v>11511632</v>
      </c>
      <c r="C81" s="3">
        <v>7794694</v>
      </c>
      <c r="D81" s="3">
        <v>40313886</v>
      </c>
      <c r="E81" s="3">
        <v>131000</v>
      </c>
      <c r="F81" s="3">
        <v>1175778</v>
      </c>
      <c r="G81" s="3">
        <v>1175778</v>
      </c>
      <c r="H81" s="3">
        <v>44686645</v>
      </c>
      <c r="I81" s="3">
        <v>14206365</v>
      </c>
      <c r="J81" s="3">
        <v>11099200</v>
      </c>
      <c r="K81" s="3">
        <v>11154148</v>
      </c>
    </row>
    <row r="82" spans="1:11" ht="13.5" hidden="1">
      <c r="A82" s="1" t="s">
        <v>71</v>
      </c>
      <c r="B82" s="3">
        <v>0</v>
      </c>
      <c r="C82" s="3">
        <v>9149521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95761395</v>
      </c>
      <c r="C83" s="3">
        <v>92591755</v>
      </c>
      <c r="D83" s="3">
        <v>316936559</v>
      </c>
      <c r="E83" s="3">
        <v>95509061</v>
      </c>
      <c r="F83" s="3">
        <v>109715433</v>
      </c>
      <c r="G83" s="3">
        <v>109715433</v>
      </c>
      <c r="H83" s="3">
        <v>166227238</v>
      </c>
      <c r="I83" s="3">
        <v>118336957</v>
      </c>
      <c r="J83" s="3">
        <v>124204975</v>
      </c>
      <c r="K83" s="3">
        <v>130415253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12035254</v>
      </c>
      <c r="C5" s="6">
        <v>14339340</v>
      </c>
      <c r="D5" s="23">
        <v>15071651</v>
      </c>
      <c r="E5" s="24">
        <v>15508500</v>
      </c>
      <c r="F5" s="6">
        <v>15724537</v>
      </c>
      <c r="G5" s="25">
        <v>15724537</v>
      </c>
      <c r="H5" s="26">
        <v>15687276</v>
      </c>
      <c r="I5" s="24">
        <v>16605111</v>
      </c>
      <c r="J5" s="6">
        <v>17501787</v>
      </c>
      <c r="K5" s="25">
        <v>18446884</v>
      </c>
    </row>
    <row r="6" spans="1:11" ht="12.75">
      <c r="A6" s="22" t="s">
        <v>19</v>
      </c>
      <c r="B6" s="6">
        <v>1477615</v>
      </c>
      <c r="C6" s="6">
        <v>700628</v>
      </c>
      <c r="D6" s="23">
        <v>1159426</v>
      </c>
      <c r="E6" s="24">
        <v>-1665000</v>
      </c>
      <c r="F6" s="6">
        <v>4665000</v>
      </c>
      <c r="G6" s="25">
        <v>4665000</v>
      </c>
      <c r="H6" s="26">
        <v>1160555</v>
      </c>
      <c r="I6" s="24">
        <v>4342240</v>
      </c>
      <c r="J6" s="6">
        <v>4576721</v>
      </c>
      <c r="K6" s="25">
        <v>4823864</v>
      </c>
    </row>
    <row r="7" spans="1:11" ht="12.75">
      <c r="A7" s="22" t="s">
        <v>20</v>
      </c>
      <c r="B7" s="6">
        <v>4855359</v>
      </c>
      <c r="C7" s="6">
        <v>5387136</v>
      </c>
      <c r="D7" s="23">
        <v>6095412</v>
      </c>
      <c r="E7" s="24">
        <v>33443521</v>
      </c>
      <c r="F7" s="6">
        <v>34943521</v>
      </c>
      <c r="G7" s="25">
        <v>34943521</v>
      </c>
      <c r="H7" s="26">
        <v>6738945</v>
      </c>
      <c r="I7" s="24">
        <v>36900365</v>
      </c>
      <c r="J7" s="6">
        <v>38892978</v>
      </c>
      <c r="K7" s="25">
        <v>40993198</v>
      </c>
    </row>
    <row r="8" spans="1:11" ht="12.75">
      <c r="A8" s="22" t="s">
        <v>21</v>
      </c>
      <c r="B8" s="6">
        <v>177254246</v>
      </c>
      <c r="C8" s="6">
        <v>171844688</v>
      </c>
      <c r="D8" s="23">
        <v>179800699</v>
      </c>
      <c r="E8" s="24">
        <v>264443449</v>
      </c>
      <c r="F8" s="6">
        <v>289287271</v>
      </c>
      <c r="G8" s="25">
        <v>289287271</v>
      </c>
      <c r="H8" s="26">
        <v>198121849</v>
      </c>
      <c r="I8" s="24">
        <v>318065600</v>
      </c>
      <c r="J8" s="6">
        <v>376110950</v>
      </c>
      <c r="K8" s="25">
        <v>355730954</v>
      </c>
    </row>
    <row r="9" spans="1:11" ht="12.75">
      <c r="A9" s="22" t="s">
        <v>22</v>
      </c>
      <c r="B9" s="6">
        <v>13227432</v>
      </c>
      <c r="C9" s="6">
        <v>14070218</v>
      </c>
      <c r="D9" s="23">
        <v>17693098</v>
      </c>
      <c r="E9" s="24">
        <v>17967617</v>
      </c>
      <c r="F9" s="6">
        <v>20388697</v>
      </c>
      <c r="G9" s="25">
        <v>20388697</v>
      </c>
      <c r="H9" s="26">
        <v>46925907</v>
      </c>
      <c r="I9" s="24">
        <v>18518687</v>
      </c>
      <c r="J9" s="6">
        <v>19518696</v>
      </c>
      <c r="K9" s="25">
        <v>24119013</v>
      </c>
    </row>
    <row r="10" spans="1:11" ht="20.25">
      <c r="A10" s="27" t="s">
        <v>114</v>
      </c>
      <c r="B10" s="28">
        <f>SUM(B5:B9)</f>
        <v>208849906</v>
      </c>
      <c r="C10" s="29">
        <f aca="true" t="shared" si="0" ref="C10:K10">SUM(C5:C9)</f>
        <v>206342010</v>
      </c>
      <c r="D10" s="30">
        <f t="shared" si="0"/>
        <v>219820286</v>
      </c>
      <c r="E10" s="28">
        <f t="shared" si="0"/>
        <v>329698087</v>
      </c>
      <c r="F10" s="29">
        <f t="shared" si="0"/>
        <v>365009026</v>
      </c>
      <c r="G10" s="31">
        <f t="shared" si="0"/>
        <v>365009026</v>
      </c>
      <c r="H10" s="32">
        <f t="shared" si="0"/>
        <v>268634532</v>
      </c>
      <c r="I10" s="28">
        <f t="shared" si="0"/>
        <v>394432003</v>
      </c>
      <c r="J10" s="29">
        <f t="shared" si="0"/>
        <v>456601132</v>
      </c>
      <c r="K10" s="31">
        <f t="shared" si="0"/>
        <v>444113913</v>
      </c>
    </row>
    <row r="11" spans="1:11" ht="12.75">
      <c r="A11" s="22" t="s">
        <v>23</v>
      </c>
      <c r="B11" s="6">
        <v>55311425</v>
      </c>
      <c r="C11" s="6">
        <v>59746327</v>
      </c>
      <c r="D11" s="23">
        <v>63312440</v>
      </c>
      <c r="E11" s="24">
        <v>75373582</v>
      </c>
      <c r="F11" s="6">
        <v>74848739</v>
      </c>
      <c r="G11" s="25">
        <v>74848739</v>
      </c>
      <c r="H11" s="26">
        <v>66270030</v>
      </c>
      <c r="I11" s="24">
        <v>84983618</v>
      </c>
      <c r="J11" s="6">
        <v>94281983</v>
      </c>
      <c r="K11" s="25">
        <v>99373197</v>
      </c>
    </row>
    <row r="12" spans="1:11" ht="12.75">
      <c r="A12" s="22" t="s">
        <v>24</v>
      </c>
      <c r="B12" s="6">
        <v>15437397</v>
      </c>
      <c r="C12" s="6">
        <v>15563284</v>
      </c>
      <c r="D12" s="23">
        <v>17644239</v>
      </c>
      <c r="E12" s="24">
        <v>17757986</v>
      </c>
      <c r="F12" s="6">
        <v>17757987</v>
      </c>
      <c r="G12" s="25">
        <v>17757987</v>
      </c>
      <c r="H12" s="26">
        <v>17397688</v>
      </c>
      <c r="I12" s="24">
        <v>19533789</v>
      </c>
      <c r="J12" s="6">
        <v>20588607</v>
      </c>
      <c r="K12" s="25">
        <v>21700393</v>
      </c>
    </row>
    <row r="13" spans="1:11" ht="12.75">
      <c r="A13" s="22" t="s">
        <v>115</v>
      </c>
      <c r="B13" s="6">
        <v>30459544</v>
      </c>
      <c r="C13" s="6">
        <v>91891228</v>
      </c>
      <c r="D13" s="23">
        <v>0</v>
      </c>
      <c r="E13" s="24">
        <v>51000000</v>
      </c>
      <c r="F13" s="6">
        <v>79000000</v>
      </c>
      <c r="G13" s="25">
        <v>79000000</v>
      </c>
      <c r="H13" s="26">
        <v>152833765</v>
      </c>
      <c r="I13" s="24">
        <v>79504000</v>
      </c>
      <c r="J13" s="6">
        <v>83797216</v>
      </c>
      <c r="K13" s="25">
        <v>88322266</v>
      </c>
    </row>
    <row r="14" spans="1:11" ht="12.75">
      <c r="A14" s="22" t="s">
        <v>25</v>
      </c>
      <c r="B14" s="6">
        <v>1094230</v>
      </c>
      <c r="C14" s="6">
        <v>396988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0</v>
      </c>
      <c r="C15" s="6">
        <v>381969</v>
      </c>
      <c r="D15" s="23">
        <v>3271833</v>
      </c>
      <c r="E15" s="24">
        <v>8966842</v>
      </c>
      <c r="F15" s="6">
        <v>8939281</v>
      </c>
      <c r="G15" s="25">
        <v>8939281</v>
      </c>
      <c r="H15" s="26">
        <v>4457071</v>
      </c>
      <c r="I15" s="24">
        <v>11444543</v>
      </c>
      <c r="J15" s="6">
        <v>12062548</v>
      </c>
      <c r="K15" s="25">
        <v>12713924</v>
      </c>
    </row>
    <row r="16" spans="1:11" ht="12.75">
      <c r="A16" s="22" t="s">
        <v>21</v>
      </c>
      <c r="B16" s="6">
        <v>3930274</v>
      </c>
      <c r="C16" s="6">
        <v>0</v>
      </c>
      <c r="D16" s="23">
        <v>864622</v>
      </c>
      <c r="E16" s="24">
        <v>1380000</v>
      </c>
      <c r="F16" s="6">
        <v>1580000</v>
      </c>
      <c r="G16" s="25">
        <v>1580000</v>
      </c>
      <c r="H16" s="26">
        <v>1266949</v>
      </c>
      <c r="I16" s="24">
        <v>1762180</v>
      </c>
      <c r="J16" s="6">
        <v>1816838</v>
      </c>
      <c r="K16" s="25">
        <v>1905447</v>
      </c>
    </row>
    <row r="17" spans="1:11" ht="12.75">
      <c r="A17" s="22" t="s">
        <v>27</v>
      </c>
      <c r="B17" s="6">
        <v>83830036</v>
      </c>
      <c r="C17" s="6">
        <v>95013042</v>
      </c>
      <c r="D17" s="23">
        <v>101831519</v>
      </c>
      <c r="E17" s="24">
        <v>114547676</v>
      </c>
      <c r="F17" s="6">
        <v>121657305</v>
      </c>
      <c r="G17" s="25">
        <v>121657305</v>
      </c>
      <c r="H17" s="26">
        <v>129362242</v>
      </c>
      <c r="I17" s="24">
        <v>135739769</v>
      </c>
      <c r="J17" s="6">
        <v>143069713</v>
      </c>
      <c r="K17" s="25">
        <v>150795491</v>
      </c>
    </row>
    <row r="18" spans="1:11" ht="12.75">
      <c r="A18" s="33" t="s">
        <v>28</v>
      </c>
      <c r="B18" s="34">
        <f>SUM(B11:B17)</f>
        <v>190062906</v>
      </c>
      <c r="C18" s="35">
        <f aca="true" t="shared" si="1" ref="C18:K18">SUM(C11:C17)</f>
        <v>262992838</v>
      </c>
      <c r="D18" s="36">
        <f t="shared" si="1"/>
        <v>186924653</v>
      </c>
      <c r="E18" s="34">
        <f t="shared" si="1"/>
        <v>269026086</v>
      </c>
      <c r="F18" s="35">
        <f t="shared" si="1"/>
        <v>303783312</v>
      </c>
      <c r="G18" s="37">
        <f t="shared" si="1"/>
        <v>303783312</v>
      </c>
      <c r="H18" s="38">
        <f t="shared" si="1"/>
        <v>371587745</v>
      </c>
      <c r="I18" s="34">
        <f t="shared" si="1"/>
        <v>332967899</v>
      </c>
      <c r="J18" s="35">
        <f t="shared" si="1"/>
        <v>355616905</v>
      </c>
      <c r="K18" s="37">
        <f t="shared" si="1"/>
        <v>374810718</v>
      </c>
    </row>
    <row r="19" spans="1:11" ht="12.75">
      <c r="A19" s="33" t="s">
        <v>29</v>
      </c>
      <c r="B19" s="39">
        <f>+B10-B18</f>
        <v>18787000</v>
      </c>
      <c r="C19" s="40">
        <f aca="true" t="shared" si="2" ref="C19:K19">+C10-C18</f>
        <v>-56650828</v>
      </c>
      <c r="D19" s="41">
        <f t="shared" si="2"/>
        <v>32895633</v>
      </c>
      <c r="E19" s="39">
        <f t="shared" si="2"/>
        <v>60672001</v>
      </c>
      <c r="F19" s="40">
        <f t="shared" si="2"/>
        <v>61225714</v>
      </c>
      <c r="G19" s="42">
        <f t="shared" si="2"/>
        <v>61225714</v>
      </c>
      <c r="H19" s="43">
        <f t="shared" si="2"/>
        <v>-102953213</v>
      </c>
      <c r="I19" s="39">
        <f t="shared" si="2"/>
        <v>61464104</v>
      </c>
      <c r="J19" s="40">
        <f t="shared" si="2"/>
        <v>100984227</v>
      </c>
      <c r="K19" s="42">
        <f t="shared" si="2"/>
        <v>69303195</v>
      </c>
    </row>
    <row r="20" spans="1:11" ht="20.25">
      <c r="A20" s="44" t="s">
        <v>30</v>
      </c>
      <c r="B20" s="45">
        <v>77584419</v>
      </c>
      <c r="C20" s="46">
        <v>68039177</v>
      </c>
      <c r="D20" s="47">
        <v>97655565</v>
      </c>
      <c r="E20" s="45">
        <v>76707000</v>
      </c>
      <c r="F20" s="46">
        <v>80207000</v>
      </c>
      <c r="G20" s="48">
        <v>80207000</v>
      </c>
      <c r="H20" s="49">
        <v>79392800</v>
      </c>
      <c r="I20" s="45">
        <v>81732000</v>
      </c>
      <c r="J20" s="46">
        <v>72808000</v>
      </c>
      <c r="K20" s="48">
        <v>71787940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96371419</v>
      </c>
      <c r="C22" s="57">
        <f aca="true" t="shared" si="3" ref="C22:K22">SUM(C19:C21)</f>
        <v>11388349</v>
      </c>
      <c r="D22" s="58">
        <f t="shared" si="3"/>
        <v>130551198</v>
      </c>
      <c r="E22" s="56">
        <f t="shared" si="3"/>
        <v>137379001</v>
      </c>
      <c r="F22" s="57">
        <f t="shared" si="3"/>
        <v>141432714</v>
      </c>
      <c r="G22" s="59">
        <f t="shared" si="3"/>
        <v>141432714</v>
      </c>
      <c r="H22" s="60">
        <f t="shared" si="3"/>
        <v>-23560413</v>
      </c>
      <c r="I22" s="56">
        <f t="shared" si="3"/>
        <v>143196104</v>
      </c>
      <c r="J22" s="57">
        <f t="shared" si="3"/>
        <v>173792227</v>
      </c>
      <c r="K22" s="59">
        <f t="shared" si="3"/>
        <v>141091135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96371419</v>
      </c>
      <c r="C24" s="40">
        <f aca="true" t="shared" si="4" ref="C24:K24">SUM(C22:C23)</f>
        <v>11388349</v>
      </c>
      <c r="D24" s="41">
        <f t="shared" si="4"/>
        <v>130551198</v>
      </c>
      <c r="E24" s="39">
        <f t="shared" si="4"/>
        <v>137379001</v>
      </c>
      <c r="F24" s="40">
        <f t="shared" si="4"/>
        <v>141432714</v>
      </c>
      <c r="G24" s="42">
        <f t="shared" si="4"/>
        <v>141432714</v>
      </c>
      <c r="H24" s="43">
        <f t="shared" si="4"/>
        <v>-23560413</v>
      </c>
      <c r="I24" s="39">
        <f t="shared" si="4"/>
        <v>143196104</v>
      </c>
      <c r="J24" s="40">
        <f t="shared" si="4"/>
        <v>173792227</v>
      </c>
      <c r="K24" s="42">
        <f t="shared" si="4"/>
        <v>141091135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84354203</v>
      </c>
      <c r="C27" s="7">
        <v>107141080</v>
      </c>
      <c r="D27" s="69">
        <v>119131099</v>
      </c>
      <c r="E27" s="70">
        <v>123768681</v>
      </c>
      <c r="F27" s="7">
        <v>141432714</v>
      </c>
      <c r="G27" s="71">
        <v>141432714</v>
      </c>
      <c r="H27" s="72">
        <v>735417337</v>
      </c>
      <c r="I27" s="70">
        <v>143196104</v>
      </c>
      <c r="J27" s="7">
        <v>173792227</v>
      </c>
      <c r="K27" s="71">
        <v>141091135</v>
      </c>
    </row>
    <row r="28" spans="1:11" ht="12.75">
      <c r="A28" s="73" t="s">
        <v>34</v>
      </c>
      <c r="B28" s="6">
        <v>77864000</v>
      </c>
      <c r="C28" s="6">
        <v>67040482</v>
      </c>
      <c r="D28" s="23">
        <v>78858272</v>
      </c>
      <c r="E28" s="24">
        <v>76000000</v>
      </c>
      <c r="F28" s="6">
        <v>76660250</v>
      </c>
      <c r="G28" s="25">
        <v>76660250</v>
      </c>
      <c r="H28" s="26">
        <v>107700216</v>
      </c>
      <c r="I28" s="24">
        <v>80532001</v>
      </c>
      <c r="J28" s="6">
        <v>78602372</v>
      </c>
      <c r="K28" s="25">
        <v>77895208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6490203</v>
      </c>
      <c r="C31" s="6">
        <v>40100598</v>
      </c>
      <c r="D31" s="23">
        <v>0</v>
      </c>
      <c r="E31" s="24">
        <v>0</v>
      </c>
      <c r="F31" s="6">
        <v>64772464</v>
      </c>
      <c r="G31" s="25">
        <v>64772464</v>
      </c>
      <c r="H31" s="26">
        <v>27582598</v>
      </c>
      <c r="I31" s="24">
        <v>62664103</v>
      </c>
      <c r="J31" s="6">
        <v>95189855</v>
      </c>
      <c r="K31" s="25">
        <v>63195927</v>
      </c>
    </row>
    <row r="32" spans="1:11" ht="12.75">
      <c r="A32" s="33" t="s">
        <v>37</v>
      </c>
      <c r="B32" s="7">
        <f>SUM(B28:B31)</f>
        <v>84354203</v>
      </c>
      <c r="C32" s="7">
        <f aca="true" t="shared" si="5" ref="C32:K32">SUM(C28:C31)</f>
        <v>107141080</v>
      </c>
      <c r="D32" s="69">
        <f t="shared" si="5"/>
        <v>78858272</v>
      </c>
      <c r="E32" s="70">
        <f t="shared" si="5"/>
        <v>76000000</v>
      </c>
      <c r="F32" s="7">
        <f t="shared" si="5"/>
        <v>141432714</v>
      </c>
      <c r="G32" s="71">
        <f t="shared" si="5"/>
        <v>141432714</v>
      </c>
      <c r="H32" s="72">
        <f t="shared" si="5"/>
        <v>135282814</v>
      </c>
      <c r="I32" s="70">
        <f t="shared" si="5"/>
        <v>143196104</v>
      </c>
      <c r="J32" s="7">
        <f t="shared" si="5"/>
        <v>173792227</v>
      </c>
      <c r="K32" s="71">
        <f t="shared" si="5"/>
        <v>141091135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63998439</v>
      </c>
      <c r="C35" s="6">
        <v>68111970</v>
      </c>
      <c r="D35" s="23">
        <v>77320395</v>
      </c>
      <c r="E35" s="24">
        <v>64110320</v>
      </c>
      <c r="F35" s="6">
        <v>79500000</v>
      </c>
      <c r="G35" s="25">
        <v>79500000</v>
      </c>
      <c r="H35" s="26">
        <v>128387555</v>
      </c>
      <c r="I35" s="24">
        <v>128295618</v>
      </c>
      <c r="J35" s="6">
        <v>0</v>
      </c>
      <c r="K35" s="25">
        <v>0</v>
      </c>
    </row>
    <row r="36" spans="1:11" ht="12.75">
      <c r="A36" s="22" t="s">
        <v>40</v>
      </c>
      <c r="B36" s="6">
        <v>491253695</v>
      </c>
      <c r="C36" s="6">
        <v>990109859</v>
      </c>
      <c r="D36" s="23">
        <v>681572281</v>
      </c>
      <c r="E36" s="24">
        <v>73268681</v>
      </c>
      <c r="F36" s="6">
        <v>61932714</v>
      </c>
      <c r="G36" s="25">
        <v>61932714</v>
      </c>
      <c r="H36" s="26">
        <v>1014814367</v>
      </c>
      <c r="I36" s="24">
        <v>1158010471</v>
      </c>
      <c r="J36" s="6">
        <v>173792227</v>
      </c>
      <c r="K36" s="25">
        <v>141091135</v>
      </c>
    </row>
    <row r="37" spans="1:11" ht="12.75">
      <c r="A37" s="22" t="s">
        <v>41</v>
      </c>
      <c r="B37" s="6">
        <v>16629078</v>
      </c>
      <c r="C37" s="6">
        <v>22179390</v>
      </c>
      <c r="D37" s="23">
        <v>23677291</v>
      </c>
      <c r="E37" s="24">
        <v>0</v>
      </c>
      <c r="F37" s="6">
        <v>0</v>
      </c>
      <c r="G37" s="25">
        <v>0</v>
      </c>
      <c r="H37" s="26">
        <v>53378442</v>
      </c>
      <c r="I37" s="24">
        <v>53535591</v>
      </c>
      <c r="J37" s="6">
        <v>0</v>
      </c>
      <c r="K37" s="25">
        <v>0</v>
      </c>
    </row>
    <row r="38" spans="1:11" ht="12.75">
      <c r="A38" s="22" t="s">
        <v>42</v>
      </c>
      <c r="B38" s="6">
        <v>11021394</v>
      </c>
      <c r="C38" s="6">
        <v>4558578</v>
      </c>
      <c r="D38" s="23">
        <v>11679027</v>
      </c>
      <c r="E38" s="24">
        <v>0</v>
      </c>
      <c r="F38" s="6">
        <v>0</v>
      </c>
      <c r="G38" s="25">
        <v>0</v>
      </c>
      <c r="H38" s="26">
        <v>6504364</v>
      </c>
      <c r="I38" s="24">
        <v>8105610</v>
      </c>
      <c r="J38" s="6">
        <v>0</v>
      </c>
      <c r="K38" s="25">
        <v>0</v>
      </c>
    </row>
    <row r="39" spans="1:11" ht="12.75">
      <c r="A39" s="22" t="s">
        <v>43</v>
      </c>
      <c r="B39" s="6">
        <v>527601662</v>
      </c>
      <c r="C39" s="6">
        <v>1031483861</v>
      </c>
      <c r="D39" s="23">
        <v>592985153</v>
      </c>
      <c r="E39" s="24">
        <v>0</v>
      </c>
      <c r="F39" s="6">
        <v>0</v>
      </c>
      <c r="G39" s="25">
        <v>0</v>
      </c>
      <c r="H39" s="26">
        <v>1106879520</v>
      </c>
      <c r="I39" s="24">
        <v>1081468787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132038667</v>
      </c>
      <c r="C42" s="6">
        <v>97585083</v>
      </c>
      <c r="D42" s="23">
        <v>687760711</v>
      </c>
      <c r="E42" s="24">
        <v>109162139</v>
      </c>
      <c r="F42" s="6">
        <v>109025993</v>
      </c>
      <c r="G42" s="25">
        <v>109025993</v>
      </c>
      <c r="H42" s="26">
        <v>628525966</v>
      </c>
      <c r="I42" s="24">
        <v>124588106</v>
      </c>
      <c r="J42" s="6">
        <v>154179395</v>
      </c>
      <c r="K42" s="25">
        <v>120419210</v>
      </c>
    </row>
    <row r="43" spans="1:11" ht="12.75">
      <c r="A43" s="22" t="s">
        <v>46</v>
      </c>
      <c r="B43" s="6">
        <v>-84354203</v>
      </c>
      <c r="C43" s="6">
        <v>-107005483</v>
      </c>
      <c r="D43" s="23">
        <v>-127419740</v>
      </c>
      <c r="E43" s="24">
        <v>-123768681</v>
      </c>
      <c r="F43" s="6">
        <v>-141432714</v>
      </c>
      <c r="G43" s="25">
        <v>-141432714</v>
      </c>
      <c r="H43" s="26">
        <v>-105055134</v>
      </c>
      <c r="I43" s="24">
        <v>-143196104</v>
      </c>
      <c r="J43" s="6">
        <v>-173792227</v>
      </c>
      <c r="K43" s="25">
        <v>-141091135</v>
      </c>
    </row>
    <row r="44" spans="1:11" ht="12.75">
      <c r="A44" s="22" t="s">
        <v>47</v>
      </c>
      <c r="B44" s="6">
        <v>-26715765</v>
      </c>
      <c r="C44" s="6">
        <v>0</v>
      </c>
      <c r="D44" s="23">
        <v>28038</v>
      </c>
      <c r="E44" s="24">
        <v>-28038</v>
      </c>
      <c r="F44" s="6">
        <v>0</v>
      </c>
      <c r="G44" s="25">
        <v>0</v>
      </c>
      <c r="H44" s="26">
        <v>91505</v>
      </c>
      <c r="I44" s="24">
        <v>91505</v>
      </c>
      <c r="J44" s="6">
        <v>-91505</v>
      </c>
      <c r="K44" s="25">
        <v>0</v>
      </c>
    </row>
    <row r="45" spans="1:11" ht="12.75">
      <c r="A45" s="33" t="s">
        <v>48</v>
      </c>
      <c r="B45" s="7">
        <v>46219874</v>
      </c>
      <c r="C45" s="7">
        <v>36799474</v>
      </c>
      <c r="D45" s="69">
        <v>606301166</v>
      </c>
      <c r="E45" s="70">
        <v>-14634580</v>
      </c>
      <c r="F45" s="7">
        <v>-32406721</v>
      </c>
      <c r="G45" s="71">
        <v>-32406721</v>
      </c>
      <c r="H45" s="72">
        <v>571010896</v>
      </c>
      <c r="I45" s="70">
        <v>71066648</v>
      </c>
      <c r="J45" s="7">
        <v>-19704337</v>
      </c>
      <c r="K45" s="71">
        <v>-20671925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46219874</v>
      </c>
      <c r="C48" s="6">
        <v>45932159</v>
      </c>
      <c r="D48" s="23">
        <v>45753557</v>
      </c>
      <c r="E48" s="24">
        <v>51035907</v>
      </c>
      <c r="F48" s="6">
        <v>57879550</v>
      </c>
      <c r="G48" s="25">
        <v>57879550</v>
      </c>
      <c r="H48" s="26">
        <v>89584165</v>
      </c>
      <c r="I48" s="24">
        <v>79925963</v>
      </c>
      <c r="J48" s="6">
        <v>-10173398</v>
      </c>
      <c r="K48" s="25">
        <v>-10722762</v>
      </c>
    </row>
    <row r="49" spans="1:11" ht="12.75">
      <c r="A49" s="22" t="s">
        <v>51</v>
      </c>
      <c r="B49" s="6">
        <f>+B75</f>
        <v>4940129.082541645</v>
      </c>
      <c r="C49" s="6">
        <f aca="true" t="shared" si="6" ref="C49:K49">+C75</f>
        <v>8011880.881202452</v>
      </c>
      <c r="D49" s="23">
        <f t="shared" si="6"/>
        <v>-3495.4186863936484</v>
      </c>
      <c r="E49" s="24">
        <f t="shared" si="6"/>
        <v>-9213048.224123847</v>
      </c>
      <c r="F49" s="6">
        <f t="shared" si="6"/>
        <v>-11926181.402339995</v>
      </c>
      <c r="G49" s="25">
        <f t="shared" si="6"/>
        <v>-11926181.402339995</v>
      </c>
      <c r="H49" s="26">
        <f t="shared" si="6"/>
        <v>39583945.3430197</v>
      </c>
      <c r="I49" s="24">
        <f t="shared" si="6"/>
        <v>37882013.58752144</v>
      </c>
      <c r="J49" s="6">
        <f t="shared" si="6"/>
        <v>19313040.795403887</v>
      </c>
      <c r="K49" s="25">
        <f t="shared" si="6"/>
        <v>19642838.83052273</v>
      </c>
    </row>
    <row r="50" spans="1:11" ht="12.75">
      <c r="A50" s="33" t="s">
        <v>52</v>
      </c>
      <c r="B50" s="7">
        <f>+B48-B49</f>
        <v>41279744.917458355</v>
      </c>
      <c r="C50" s="7">
        <f aca="true" t="shared" si="7" ref="C50:K50">+C48-C49</f>
        <v>37920278.11879755</v>
      </c>
      <c r="D50" s="69">
        <f t="shared" si="7"/>
        <v>45757052.41868639</v>
      </c>
      <c r="E50" s="70">
        <f t="shared" si="7"/>
        <v>60248955.22412385</v>
      </c>
      <c r="F50" s="7">
        <f t="shared" si="7"/>
        <v>69805731.40234</v>
      </c>
      <c r="G50" s="71">
        <f t="shared" si="7"/>
        <v>69805731.40234</v>
      </c>
      <c r="H50" s="72">
        <f t="shared" si="7"/>
        <v>50000219.6569803</v>
      </c>
      <c r="I50" s="70">
        <f t="shared" si="7"/>
        <v>42043949.41247856</v>
      </c>
      <c r="J50" s="7">
        <f t="shared" si="7"/>
        <v>-29486438.795403887</v>
      </c>
      <c r="K50" s="71">
        <f t="shared" si="7"/>
        <v>-30365600.83052273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575134722</v>
      </c>
      <c r="C53" s="6">
        <v>990109859</v>
      </c>
      <c r="D53" s="23">
        <v>431183973</v>
      </c>
      <c r="E53" s="24">
        <v>73268681</v>
      </c>
      <c r="F53" s="6">
        <v>61932714</v>
      </c>
      <c r="G53" s="25">
        <v>61932714</v>
      </c>
      <c r="H53" s="26">
        <v>892079715</v>
      </c>
      <c r="I53" s="24">
        <v>1035275819</v>
      </c>
      <c r="J53" s="6">
        <v>173792227</v>
      </c>
      <c r="K53" s="25">
        <v>141091135</v>
      </c>
    </row>
    <row r="54" spans="1:11" ht="12.75">
      <c r="A54" s="22" t="s">
        <v>55</v>
      </c>
      <c r="B54" s="6">
        <v>30459544</v>
      </c>
      <c r="C54" s="6">
        <v>91891228</v>
      </c>
      <c r="D54" s="23">
        <v>0</v>
      </c>
      <c r="E54" s="24">
        <v>42000000</v>
      </c>
      <c r="F54" s="6">
        <v>70000000</v>
      </c>
      <c r="G54" s="25">
        <v>70000000</v>
      </c>
      <c r="H54" s="26">
        <v>146251827</v>
      </c>
      <c r="I54" s="24">
        <v>70000000</v>
      </c>
      <c r="J54" s="6">
        <v>73780000</v>
      </c>
      <c r="K54" s="25">
        <v>77764120</v>
      </c>
    </row>
    <row r="55" spans="1:11" ht="12.75">
      <c r="A55" s="22" t="s">
        <v>56</v>
      </c>
      <c r="B55" s="6">
        <v>0</v>
      </c>
      <c r="C55" s="6">
        <v>0</v>
      </c>
      <c r="D55" s="23">
        <v>26221270</v>
      </c>
      <c r="E55" s="24">
        <v>61618681</v>
      </c>
      <c r="F55" s="6">
        <v>75710149</v>
      </c>
      <c r="G55" s="25">
        <v>75710149</v>
      </c>
      <c r="H55" s="26">
        <v>93020358</v>
      </c>
      <c r="I55" s="24">
        <v>57239711</v>
      </c>
      <c r="J55" s="6">
        <v>87328690</v>
      </c>
      <c r="K55" s="25">
        <v>54210402</v>
      </c>
    </row>
    <row r="56" spans="1:11" ht="12.75">
      <c r="A56" s="22" t="s">
        <v>57</v>
      </c>
      <c r="B56" s="6">
        <v>2074088</v>
      </c>
      <c r="C56" s="6">
        <v>4405637</v>
      </c>
      <c r="D56" s="23">
        <v>5371746</v>
      </c>
      <c r="E56" s="24">
        <v>5679447</v>
      </c>
      <c r="F56" s="6">
        <v>5134411</v>
      </c>
      <c r="G56" s="25">
        <v>5134411</v>
      </c>
      <c r="H56" s="26">
        <v>6889822</v>
      </c>
      <c r="I56" s="24">
        <v>7039973</v>
      </c>
      <c r="J56" s="6">
        <v>7420132</v>
      </c>
      <c r="K56" s="25">
        <v>7820819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15000</v>
      </c>
      <c r="C60" s="6">
        <v>15000</v>
      </c>
      <c r="D60" s="23">
        <v>15000</v>
      </c>
      <c r="E60" s="24">
        <v>-3150000</v>
      </c>
      <c r="F60" s="6">
        <v>-3150000</v>
      </c>
      <c r="G60" s="25">
        <v>-3150000</v>
      </c>
      <c r="H60" s="26">
        <v>15000</v>
      </c>
      <c r="I60" s="24">
        <v>-3327240</v>
      </c>
      <c r="J60" s="6">
        <v>-3507721</v>
      </c>
      <c r="K60" s="25">
        <v>-3697948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24000</v>
      </c>
      <c r="C62" s="98">
        <v>24000</v>
      </c>
      <c r="D62" s="99">
        <v>24000</v>
      </c>
      <c r="E62" s="97">
        <v>24000</v>
      </c>
      <c r="F62" s="98">
        <v>24000</v>
      </c>
      <c r="G62" s="99">
        <v>24000</v>
      </c>
      <c r="H62" s="100">
        <v>24000</v>
      </c>
      <c r="I62" s="97">
        <v>24000</v>
      </c>
      <c r="J62" s="98">
        <v>24000</v>
      </c>
      <c r="K62" s="99">
        <v>24000</v>
      </c>
    </row>
    <row r="63" spans="1:11" ht="12.75">
      <c r="A63" s="96" t="s">
        <v>63</v>
      </c>
      <c r="B63" s="97">
        <v>28000</v>
      </c>
      <c r="C63" s="98">
        <v>28000</v>
      </c>
      <c r="D63" s="99">
        <v>28000</v>
      </c>
      <c r="E63" s="97">
        <v>28000</v>
      </c>
      <c r="F63" s="98">
        <v>28000</v>
      </c>
      <c r="G63" s="99">
        <v>28000</v>
      </c>
      <c r="H63" s="100">
        <v>28000</v>
      </c>
      <c r="I63" s="97">
        <v>28000</v>
      </c>
      <c r="J63" s="98">
        <v>28000</v>
      </c>
      <c r="K63" s="99">
        <v>28000</v>
      </c>
    </row>
    <row r="64" spans="1:11" ht="12.75">
      <c r="A64" s="96" t="s">
        <v>64</v>
      </c>
      <c r="B64" s="97">
        <v>3000</v>
      </c>
      <c r="C64" s="98">
        <v>0</v>
      </c>
      <c r="D64" s="99">
        <v>6000</v>
      </c>
      <c r="E64" s="97">
        <v>6000</v>
      </c>
      <c r="F64" s="98">
        <v>6000</v>
      </c>
      <c r="G64" s="99">
        <v>6000</v>
      </c>
      <c r="H64" s="100">
        <v>6000</v>
      </c>
      <c r="I64" s="97">
        <v>6000</v>
      </c>
      <c r="J64" s="98">
        <v>6000</v>
      </c>
      <c r="K64" s="99">
        <v>6000</v>
      </c>
    </row>
    <row r="65" spans="1:11" ht="12.75">
      <c r="A65" s="96" t="s">
        <v>65</v>
      </c>
      <c r="B65" s="97">
        <v>231945</v>
      </c>
      <c r="C65" s="98">
        <v>183955</v>
      </c>
      <c r="D65" s="99">
        <v>231845</v>
      </c>
      <c r="E65" s="97">
        <v>225713</v>
      </c>
      <c r="F65" s="98">
        <v>225713</v>
      </c>
      <c r="G65" s="99">
        <v>225713</v>
      </c>
      <c r="H65" s="100">
        <v>225713</v>
      </c>
      <c r="I65" s="97">
        <v>225713</v>
      </c>
      <c r="J65" s="98">
        <v>225713</v>
      </c>
      <c r="K65" s="99">
        <v>225713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0.6813540227852295</v>
      </c>
      <c r="C70" s="5">
        <f aca="true" t="shared" si="8" ref="C70:K70">IF(ISERROR(C71/C72),0,(C71/C72))</f>
        <v>0.6389505915759371</v>
      </c>
      <c r="D70" s="5">
        <f t="shared" si="8"/>
        <v>0.5622659542434114</v>
      </c>
      <c r="E70" s="5">
        <f t="shared" si="8"/>
        <v>0.7046624750284274</v>
      </c>
      <c r="F70" s="5">
        <f t="shared" si="8"/>
        <v>0.5516157805383327</v>
      </c>
      <c r="G70" s="5">
        <f t="shared" si="8"/>
        <v>0.5516157805383327</v>
      </c>
      <c r="H70" s="5">
        <f t="shared" si="8"/>
        <v>0.4345194870550779</v>
      </c>
      <c r="I70" s="5">
        <f t="shared" si="8"/>
        <v>0.9881011294006296</v>
      </c>
      <c r="J70" s="5">
        <f t="shared" si="8"/>
        <v>0.9870801481074576</v>
      </c>
      <c r="K70" s="5">
        <f t="shared" si="8"/>
        <v>0.9878808435249491</v>
      </c>
    </row>
    <row r="71" spans="1:11" ht="12.75" hidden="1">
      <c r="A71" s="2" t="s">
        <v>120</v>
      </c>
      <c r="B71" s="2">
        <f>+B83</f>
        <v>16759316</v>
      </c>
      <c r="C71" s="2">
        <f aca="true" t="shared" si="9" ref="C71:K71">+C83</f>
        <v>17124810</v>
      </c>
      <c r="D71" s="2">
        <f t="shared" si="9"/>
        <v>17428939</v>
      </c>
      <c r="E71" s="2">
        <f t="shared" si="9"/>
        <v>21196391</v>
      </c>
      <c r="F71" s="2">
        <f t="shared" si="9"/>
        <v>20160079</v>
      </c>
      <c r="G71" s="2">
        <f t="shared" si="9"/>
        <v>20160079</v>
      </c>
      <c r="H71" s="2">
        <f t="shared" si="9"/>
        <v>26295267</v>
      </c>
      <c r="I71" s="2">
        <f t="shared" si="9"/>
        <v>37190342</v>
      </c>
      <c r="J71" s="2">
        <f t="shared" si="9"/>
        <v>39158117</v>
      </c>
      <c r="K71" s="2">
        <f t="shared" si="9"/>
        <v>44809465</v>
      </c>
    </row>
    <row r="72" spans="1:11" ht="12.75" hidden="1">
      <c r="A72" s="2" t="s">
        <v>121</v>
      </c>
      <c r="B72" s="2">
        <f>+B77</f>
        <v>24597075</v>
      </c>
      <c r="C72" s="2">
        <f aca="true" t="shared" si="10" ref="C72:K72">+C77</f>
        <v>26801462</v>
      </c>
      <c r="D72" s="2">
        <f t="shared" si="10"/>
        <v>30997678</v>
      </c>
      <c r="E72" s="2">
        <f t="shared" si="10"/>
        <v>30080204</v>
      </c>
      <c r="F72" s="2">
        <f t="shared" si="10"/>
        <v>36547321</v>
      </c>
      <c r="G72" s="2">
        <f t="shared" si="10"/>
        <v>36547321</v>
      </c>
      <c r="H72" s="2">
        <f t="shared" si="10"/>
        <v>60515737</v>
      </c>
      <c r="I72" s="2">
        <f t="shared" si="10"/>
        <v>37638194</v>
      </c>
      <c r="J72" s="2">
        <f t="shared" si="10"/>
        <v>39670656</v>
      </c>
      <c r="K72" s="2">
        <f t="shared" si="10"/>
        <v>45359180</v>
      </c>
    </row>
    <row r="73" spans="1:11" ht="12.75" hidden="1">
      <c r="A73" s="2" t="s">
        <v>122</v>
      </c>
      <c r="B73" s="2">
        <f>+B74</f>
        <v>9911881.499999998</v>
      </c>
      <c r="C73" s="2">
        <f aca="true" t="shared" si="11" ref="C73:K73">+(C78+C80+C81+C82)-(B78+B80+B81+B82)</f>
        <v>4822713</v>
      </c>
      <c r="D73" s="2">
        <f t="shared" si="11"/>
        <v>8858620</v>
      </c>
      <c r="E73" s="2">
        <f t="shared" si="11"/>
        <v>-17640484</v>
      </c>
      <c r="F73" s="2">
        <f>+(F78+F80+F81+F82)-(D78+D80+D81+D82)</f>
        <v>-9094447</v>
      </c>
      <c r="G73" s="2">
        <f>+(G78+G80+G81+G82)-(D78+D80+D81+D82)</f>
        <v>-9094447</v>
      </c>
      <c r="H73" s="2">
        <f>+(H78+H80+H81+H82)-(D78+D80+D81+D82)</f>
        <v>7408383</v>
      </c>
      <c r="I73" s="2">
        <f>+(I78+I80+I81+I82)-(E78+E80+E81+E82)</f>
        <v>34454807</v>
      </c>
      <c r="J73" s="2">
        <f t="shared" si="11"/>
        <v>-37355822</v>
      </c>
      <c r="K73" s="2">
        <f t="shared" si="11"/>
        <v>549364</v>
      </c>
    </row>
    <row r="74" spans="1:11" ht="12.75" hidden="1">
      <c r="A74" s="2" t="s">
        <v>123</v>
      </c>
      <c r="B74" s="2">
        <f>+TREND(C74:E74)</f>
        <v>9911881.499999998</v>
      </c>
      <c r="C74" s="2">
        <f>+C73</f>
        <v>4822713</v>
      </c>
      <c r="D74" s="2">
        <f aca="true" t="shared" si="12" ref="D74:K74">+D73</f>
        <v>8858620</v>
      </c>
      <c r="E74" s="2">
        <f t="shared" si="12"/>
        <v>-17640484</v>
      </c>
      <c r="F74" s="2">
        <f t="shared" si="12"/>
        <v>-9094447</v>
      </c>
      <c r="G74" s="2">
        <f t="shared" si="12"/>
        <v>-9094447</v>
      </c>
      <c r="H74" s="2">
        <f t="shared" si="12"/>
        <v>7408383</v>
      </c>
      <c r="I74" s="2">
        <f t="shared" si="12"/>
        <v>34454807</v>
      </c>
      <c r="J74" s="2">
        <f t="shared" si="12"/>
        <v>-37355822</v>
      </c>
      <c r="K74" s="2">
        <f t="shared" si="12"/>
        <v>549364</v>
      </c>
    </row>
    <row r="75" spans="1:11" ht="12.75" hidden="1">
      <c r="A75" s="2" t="s">
        <v>124</v>
      </c>
      <c r="B75" s="2">
        <f>+B84-(((B80+B81+B78)*B70)-B79)</f>
        <v>4940129.082541645</v>
      </c>
      <c r="C75" s="2">
        <f aca="true" t="shared" si="13" ref="C75:K75">+C84-(((C80+C81+C78)*C70)-C79)</f>
        <v>8011880.881202452</v>
      </c>
      <c r="D75" s="2">
        <f t="shared" si="13"/>
        <v>-3495.4186863936484</v>
      </c>
      <c r="E75" s="2">
        <f t="shared" si="13"/>
        <v>-9213048.224123847</v>
      </c>
      <c r="F75" s="2">
        <f t="shared" si="13"/>
        <v>-11926181.402339995</v>
      </c>
      <c r="G75" s="2">
        <f t="shared" si="13"/>
        <v>-11926181.402339995</v>
      </c>
      <c r="H75" s="2">
        <f t="shared" si="13"/>
        <v>39583945.3430197</v>
      </c>
      <c r="I75" s="2">
        <f t="shared" si="13"/>
        <v>37882013.58752144</v>
      </c>
      <c r="J75" s="2">
        <f t="shared" si="13"/>
        <v>19313040.795403887</v>
      </c>
      <c r="K75" s="2">
        <f t="shared" si="13"/>
        <v>19642838.83052273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24597075</v>
      </c>
      <c r="C77" s="3">
        <v>26801462</v>
      </c>
      <c r="D77" s="3">
        <v>30997678</v>
      </c>
      <c r="E77" s="3">
        <v>30080204</v>
      </c>
      <c r="F77" s="3">
        <v>36547321</v>
      </c>
      <c r="G77" s="3">
        <v>36547321</v>
      </c>
      <c r="H77" s="3">
        <v>60515737</v>
      </c>
      <c r="I77" s="3">
        <v>37638194</v>
      </c>
      <c r="J77" s="3">
        <v>39670656</v>
      </c>
      <c r="K77" s="3">
        <v>45359180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16487606</v>
      </c>
      <c r="C79" s="3">
        <v>21976962</v>
      </c>
      <c r="D79" s="3">
        <v>17226542</v>
      </c>
      <c r="E79" s="3">
        <v>0</v>
      </c>
      <c r="F79" s="3">
        <v>0</v>
      </c>
      <c r="G79" s="3">
        <v>0</v>
      </c>
      <c r="H79" s="3">
        <v>56118416</v>
      </c>
      <c r="I79" s="3">
        <v>56275565</v>
      </c>
      <c r="J79" s="3">
        <v>0</v>
      </c>
      <c r="K79" s="3">
        <v>0</v>
      </c>
    </row>
    <row r="80" spans="1:11" ht="13.5" hidden="1">
      <c r="A80" s="1" t="s">
        <v>69</v>
      </c>
      <c r="B80" s="3">
        <v>0</v>
      </c>
      <c r="C80" s="3">
        <v>14852406</v>
      </c>
      <c r="D80" s="3">
        <v>13742874</v>
      </c>
      <c r="E80" s="3">
        <v>10574413</v>
      </c>
      <c r="F80" s="3">
        <v>17120450</v>
      </c>
      <c r="G80" s="3">
        <v>17120450</v>
      </c>
      <c r="H80" s="3">
        <v>14876523</v>
      </c>
      <c r="I80" s="3">
        <v>26801770</v>
      </c>
      <c r="J80" s="3">
        <v>10173398</v>
      </c>
      <c r="K80" s="3">
        <v>10722762</v>
      </c>
    </row>
    <row r="81" spans="1:11" ht="13.5" hidden="1">
      <c r="A81" s="1" t="s">
        <v>70</v>
      </c>
      <c r="B81" s="3">
        <v>16947837</v>
      </c>
      <c r="C81" s="3">
        <v>7003871</v>
      </c>
      <c r="D81" s="3">
        <v>16901054</v>
      </c>
      <c r="E81" s="3">
        <v>2500000</v>
      </c>
      <c r="F81" s="3">
        <v>4500000</v>
      </c>
      <c r="G81" s="3">
        <v>4500000</v>
      </c>
      <c r="H81" s="3">
        <v>23175788</v>
      </c>
      <c r="I81" s="3">
        <v>20656481</v>
      </c>
      <c r="J81" s="3">
        <v>0</v>
      </c>
      <c r="K81" s="3">
        <v>0</v>
      </c>
    </row>
    <row r="82" spans="1:11" ht="13.5" hidden="1">
      <c r="A82" s="1" t="s">
        <v>71</v>
      </c>
      <c r="B82" s="3">
        <v>85727</v>
      </c>
      <c r="C82" s="3">
        <v>0</v>
      </c>
      <c r="D82" s="3">
        <v>70969</v>
      </c>
      <c r="E82" s="3">
        <v>0</v>
      </c>
      <c r="F82" s="3">
        <v>0</v>
      </c>
      <c r="G82" s="3">
        <v>0</v>
      </c>
      <c r="H82" s="3">
        <v>70969</v>
      </c>
      <c r="I82" s="3">
        <v>70969</v>
      </c>
      <c r="J82" s="3">
        <v>0</v>
      </c>
      <c r="K82" s="3">
        <v>0</v>
      </c>
    </row>
    <row r="83" spans="1:11" ht="13.5" hidden="1">
      <c r="A83" s="1" t="s">
        <v>72</v>
      </c>
      <c r="B83" s="3">
        <v>16759316</v>
      </c>
      <c r="C83" s="3">
        <v>17124810</v>
      </c>
      <c r="D83" s="3">
        <v>17428939</v>
      </c>
      <c r="E83" s="3">
        <v>21196391</v>
      </c>
      <c r="F83" s="3">
        <v>20160079</v>
      </c>
      <c r="G83" s="3">
        <v>20160079</v>
      </c>
      <c r="H83" s="3">
        <v>26295267</v>
      </c>
      <c r="I83" s="3">
        <v>37190342</v>
      </c>
      <c r="J83" s="3">
        <v>39158117</v>
      </c>
      <c r="K83" s="3">
        <v>44809465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28500000</v>
      </c>
      <c r="J84" s="3">
        <v>29355000</v>
      </c>
      <c r="K84" s="3">
        <v>30235650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110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16510518</v>
      </c>
      <c r="C5" s="6">
        <v>20255597</v>
      </c>
      <c r="D5" s="23">
        <v>19942068</v>
      </c>
      <c r="E5" s="24">
        <v>23570591</v>
      </c>
      <c r="F5" s="6">
        <v>23570591</v>
      </c>
      <c r="G5" s="25">
        <v>23570591</v>
      </c>
      <c r="H5" s="26">
        <v>18966665</v>
      </c>
      <c r="I5" s="24">
        <v>24796262</v>
      </c>
      <c r="J5" s="6">
        <v>26135260</v>
      </c>
      <c r="K5" s="25">
        <v>27546564</v>
      </c>
    </row>
    <row r="6" spans="1:11" ht="12.75">
      <c r="A6" s="22" t="s">
        <v>19</v>
      </c>
      <c r="B6" s="6">
        <v>21813143</v>
      </c>
      <c r="C6" s="6">
        <v>29904276</v>
      </c>
      <c r="D6" s="23">
        <v>30831422</v>
      </c>
      <c r="E6" s="24">
        <v>37441434</v>
      </c>
      <c r="F6" s="6">
        <v>39441434</v>
      </c>
      <c r="G6" s="25">
        <v>39441434</v>
      </c>
      <c r="H6" s="26">
        <v>35684754</v>
      </c>
      <c r="I6" s="24">
        <v>42066687</v>
      </c>
      <c r="J6" s="6">
        <v>44188635</v>
      </c>
      <c r="K6" s="25">
        <v>46417685</v>
      </c>
    </row>
    <row r="7" spans="1:11" ht="12.75">
      <c r="A7" s="22" t="s">
        <v>20</v>
      </c>
      <c r="B7" s="6">
        <v>6027586</v>
      </c>
      <c r="C7" s="6">
        <v>7796441</v>
      </c>
      <c r="D7" s="23">
        <v>7435450</v>
      </c>
      <c r="E7" s="24">
        <v>7941910</v>
      </c>
      <c r="F7" s="6">
        <v>9141910</v>
      </c>
      <c r="G7" s="25">
        <v>9141910</v>
      </c>
      <c r="H7" s="26">
        <v>8772085</v>
      </c>
      <c r="I7" s="24">
        <v>9617289</v>
      </c>
      <c r="J7" s="6">
        <v>10136623</v>
      </c>
      <c r="K7" s="25">
        <v>10684001</v>
      </c>
    </row>
    <row r="8" spans="1:11" ht="12.75">
      <c r="A8" s="22" t="s">
        <v>21</v>
      </c>
      <c r="B8" s="6">
        <v>189891267</v>
      </c>
      <c r="C8" s="6">
        <v>182911827</v>
      </c>
      <c r="D8" s="23">
        <v>202507207</v>
      </c>
      <c r="E8" s="24">
        <v>235075000</v>
      </c>
      <c r="F8" s="6">
        <v>236346614</v>
      </c>
      <c r="G8" s="25">
        <v>236346614</v>
      </c>
      <c r="H8" s="26">
        <v>236346614</v>
      </c>
      <c r="I8" s="24">
        <v>268837000</v>
      </c>
      <c r="J8" s="6">
        <v>280924000</v>
      </c>
      <c r="K8" s="25">
        <v>300609000</v>
      </c>
    </row>
    <row r="9" spans="1:11" ht="12.75">
      <c r="A9" s="22" t="s">
        <v>22</v>
      </c>
      <c r="B9" s="6">
        <v>8261985</v>
      </c>
      <c r="C9" s="6">
        <v>8963540</v>
      </c>
      <c r="D9" s="23">
        <v>11044984</v>
      </c>
      <c r="E9" s="24">
        <v>12471962</v>
      </c>
      <c r="F9" s="6">
        <v>12491962</v>
      </c>
      <c r="G9" s="25">
        <v>12491962</v>
      </c>
      <c r="H9" s="26">
        <v>31396717</v>
      </c>
      <c r="I9" s="24">
        <v>12667780</v>
      </c>
      <c r="J9" s="6">
        <v>13354441</v>
      </c>
      <c r="K9" s="25">
        <v>14075581</v>
      </c>
    </row>
    <row r="10" spans="1:11" ht="20.25">
      <c r="A10" s="27" t="s">
        <v>114</v>
      </c>
      <c r="B10" s="28">
        <f>SUM(B5:B9)</f>
        <v>242504499</v>
      </c>
      <c r="C10" s="29">
        <f aca="true" t="shared" si="0" ref="C10:K10">SUM(C5:C9)</f>
        <v>249831681</v>
      </c>
      <c r="D10" s="30">
        <f t="shared" si="0"/>
        <v>271761131</v>
      </c>
      <c r="E10" s="28">
        <f t="shared" si="0"/>
        <v>316500897</v>
      </c>
      <c r="F10" s="29">
        <f t="shared" si="0"/>
        <v>320992511</v>
      </c>
      <c r="G10" s="31">
        <f t="shared" si="0"/>
        <v>320992511</v>
      </c>
      <c r="H10" s="32">
        <f t="shared" si="0"/>
        <v>331166835</v>
      </c>
      <c r="I10" s="28">
        <f t="shared" si="0"/>
        <v>357985018</v>
      </c>
      <c r="J10" s="29">
        <f t="shared" si="0"/>
        <v>374738959</v>
      </c>
      <c r="K10" s="31">
        <f t="shared" si="0"/>
        <v>399332831</v>
      </c>
    </row>
    <row r="11" spans="1:11" ht="12.75">
      <c r="A11" s="22" t="s">
        <v>23</v>
      </c>
      <c r="B11" s="6">
        <v>71789907</v>
      </c>
      <c r="C11" s="6">
        <v>84017677</v>
      </c>
      <c r="D11" s="23">
        <v>80875543</v>
      </c>
      <c r="E11" s="24">
        <v>107802195</v>
      </c>
      <c r="F11" s="6">
        <v>107522748</v>
      </c>
      <c r="G11" s="25">
        <v>107522748</v>
      </c>
      <c r="H11" s="26">
        <v>102756730</v>
      </c>
      <c r="I11" s="24">
        <v>108674079</v>
      </c>
      <c r="J11" s="6">
        <v>116054385</v>
      </c>
      <c r="K11" s="25">
        <v>123938275</v>
      </c>
    </row>
    <row r="12" spans="1:11" ht="12.75">
      <c r="A12" s="22" t="s">
        <v>24</v>
      </c>
      <c r="B12" s="6">
        <v>18956156</v>
      </c>
      <c r="C12" s="6">
        <v>19648748</v>
      </c>
      <c r="D12" s="23">
        <v>22484811</v>
      </c>
      <c r="E12" s="24">
        <v>24090965</v>
      </c>
      <c r="F12" s="6">
        <v>23588402</v>
      </c>
      <c r="G12" s="25">
        <v>23588402</v>
      </c>
      <c r="H12" s="26">
        <v>23243991</v>
      </c>
      <c r="I12" s="24">
        <v>25263190</v>
      </c>
      <c r="J12" s="6">
        <v>27056874</v>
      </c>
      <c r="K12" s="25">
        <v>28977913</v>
      </c>
    </row>
    <row r="13" spans="1:11" ht="12.75">
      <c r="A13" s="22" t="s">
        <v>115</v>
      </c>
      <c r="B13" s="6">
        <v>37991936</v>
      </c>
      <c r="C13" s="6">
        <v>39229322</v>
      </c>
      <c r="D13" s="23">
        <v>38974830</v>
      </c>
      <c r="E13" s="24">
        <v>48449090</v>
      </c>
      <c r="F13" s="6">
        <v>48449091</v>
      </c>
      <c r="G13" s="25">
        <v>48449091</v>
      </c>
      <c r="H13" s="26">
        <v>43066834</v>
      </c>
      <c r="I13" s="24">
        <v>50871546</v>
      </c>
      <c r="J13" s="6">
        <v>53415120</v>
      </c>
      <c r="K13" s="25">
        <v>56085878</v>
      </c>
    </row>
    <row r="14" spans="1:11" ht="12.75">
      <c r="A14" s="22" t="s">
        <v>25</v>
      </c>
      <c r="B14" s="6">
        <v>547262</v>
      </c>
      <c r="C14" s="6">
        <v>2168113</v>
      </c>
      <c r="D14" s="23">
        <v>726560</v>
      </c>
      <c r="E14" s="24">
        <v>400000</v>
      </c>
      <c r="F14" s="6">
        <v>400000</v>
      </c>
      <c r="G14" s="25">
        <v>400000</v>
      </c>
      <c r="H14" s="26">
        <v>65518</v>
      </c>
      <c r="I14" s="24">
        <v>400000</v>
      </c>
      <c r="J14" s="6">
        <v>400000</v>
      </c>
      <c r="K14" s="25">
        <v>400000</v>
      </c>
    </row>
    <row r="15" spans="1:11" ht="12.75">
      <c r="A15" s="22" t="s">
        <v>26</v>
      </c>
      <c r="B15" s="6">
        <v>24528456</v>
      </c>
      <c r="C15" s="6">
        <v>27606329</v>
      </c>
      <c r="D15" s="23">
        <v>33692533</v>
      </c>
      <c r="E15" s="24">
        <v>41905225</v>
      </c>
      <c r="F15" s="6">
        <v>43285555</v>
      </c>
      <c r="G15" s="25">
        <v>43285555</v>
      </c>
      <c r="H15" s="26">
        <v>35275599</v>
      </c>
      <c r="I15" s="24">
        <v>46348701</v>
      </c>
      <c r="J15" s="6">
        <v>48456134</v>
      </c>
      <c r="K15" s="25">
        <v>50878944</v>
      </c>
    </row>
    <row r="16" spans="1:11" ht="12.75">
      <c r="A16" s="22" t="s">
        <v>21</v>
      </c>
      <c r="B16" s="6">
        <v>0</v>
      </c>
      <c r="C16" s="6">
        <v>15072440</v>
      </c>
      <c r="D16" s="23">
        <v>738095</v>
      </c>
      <c r="E16" s="24">
        <v>2158034</v>
      </c>
      <c r="F16" s="6">
        <v>1644034</v>
      </c>
      <c r="G16" s="25">
        <v>1644034</v>
      </c>
      <c r="H16" s="26">
        <v>702067</v>
      </c>
      <c r="I16" s="24">
        <v>1129591</v>
      </c>
      <c r="J16" s="6">
        <v>1186071</v>
      </c>
      <c r="K16" s="25">
        <v>1245375</v>
      </c>
    </row>
    <row r="17" spans="1:11" ht="12.75">
      <c r="A17" s="22" t="s">
        <v>27</v>
      </c>
      <c r="B17" s="6">
        <v>183274142</v>
      </c>
      <c r="C17" s="6">
        <v>90421328</v>
      </c>
      <c r="D17" s="23">
        <v>149499006</v>
      </c>
      <c r="E17" s="24">
        <v>119164711</v>
      </c>
      <c r="F17" s="6">
        <v>172068627</v>
      </c>
      <c r="G17" s="25">
        <v>172068627</v>
      </c>
      <c r="H17" s="26">
        <v>118228877</v>
      </c>
      <c r="I17" s="24">
        <v>202873539</v>
      </c>
      <c r="J17" s="6">
        <v>144053534</v>
      </c>
      <c r="K17" s="25">
        <v>151270403</v>
      </c>
    </row>
    <row r="18" spans="1:11" ht="12.75">
      <c r="A18" s="33" t="s">
        <v>28</v>
      </c>
      <c r="B18" s="34">
        <f>SUM(B11:B17)</f>
        <v>337087859</v>
      </c>
      <c r="C18" s="35">
        <f aca="true" t="shared" si="1" ref="C18:K18">SUM(C11:C17)</f>
        <v>278163957</v>
      </c>
      <c r="D18" s="36">
        <f t="shared" si="1"/>
        <v>326991378</v>
      </c>
      <c r="E18" s="34">
        <f t="shared" si="1"/>
        <v>343970220</v>
      </c>
      <c r="F18" s="35">
        <f t="shared" si="1"/>
        <v>396958457</v>
      </c>
      <c r="G18" s="37">
        <f t="shared" si="1"/>
        <v>396958457</v>
      </c>
      <c r="H18" s="38">
        <f t="shared" si="1"/>
        <v>323339616</v>
      </c>
      <c r="I18" s="34">
        <f t="shared" si="1"/>
        <v>435560646</v>
      </c>
      <c r="J18" s="35">
        <f t="shared" si="1"/>
        <v>390622118</v>
      </c>
      <c r="K18" s="37">
        <f t="shared" si="1"/>
        <v>412796788</v>
      </c>
    </row>
    <row r="19" spans="1:11" ht="12.75">
      <c r="A19" s="33" t="s">
        <v>29</v>
      </c>
      <c r="B19" s="39">
        <f>+B10-B18</f>
        <v>-94583360</v>
      </c>
      <c r="C19" s="40">
        <f aca="true" t="shared" si="2" ref="C19:K19">+C10-C18</f>
        <v>-28332276</v>
      </c>
      <c r="D19" s="41">
        <f t="shared" si="2"/>
        <v>-55230247</v>
      </c>
      <c r="E19" s="39">
        <f t="shared" si="2"/>
        <v>-27469323</v>
      </c>
      <c r="F19" s="40">
        <f t="shared" si="2"/>
        <v>-75965946</v>
      </c>
      <c r="G19" s="42">
        <f t="shared" si="2"/>
        <v>-75965946</v>
      </c>
      <c r="H19" s="43">
        <f t="shared" si="2"/>
        <v>7827219</v>
      </c>
      <c r="I19" s="39">
        <f t="shared" si="2"/>
        <v>-77575628</v>
      </c>
      <c r="J19" s="40">
        <f t="shared" si="2"/>
        <v>-15883159</v>
      </c>
      <c r="K19" s="42">
        <f t="shared" si="2"/>
        <v>-13463957</v>
      </c>
    </row>
    <row r="20" spans="1:11" ht="20.25">
      <c r="A20" s="44" t="s">
        <v>30</v>
      </c>
      <c r="B20" s="45">
        <v>69510635</v>
      </c>
      <c r="C20" s="46">
        <v>72644798</v>
      </c>
      <c r="D20" s="47">
        <v>111162083</v>
      </c>
      <c r="E20" s="45">
        <v>72446000</v>
      </c>
      <c r="F20" s="46">
        <v>92026000</v>
      </c>
      <c r="G20" s="48">
        <v>92026000</v>
      </c>
      <c r="H20" s="49">
        <v>85899420</v>
      </c>
      <c r="I20" s="45">
        <v>79602000</v>
      </c>
      <c r="J20" s="46">
        <v>76479000</v>
      </c>
      <c r="K20" s="48">
        <v>75000000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-25072725</v>
      </c>
      <c r="C22" s="57">
        <f aca="true" t="shared" si="3" ref="C22:K22">SUM(C19:C21)</f>
        <v>44312522</v>
      </c>
      <c r="D22" s="58">
        <f t="shared" si="3"/>
        <v>55931836</v>
      </c>
      <c r="E22" s="56">
        <f t="shared" si="3"/>
        <v>44976677</v>
      </c>
      <c r="F22" s="57">
        <f t="shared" si="3"/>
        <v>16060054</v>
      </c>
      <c r="G22" s="59">
        <f t="shared" si="3"/>
        <v>16060054</v>
      </c>
      <c r="H22" s="60">
        <f t="shared" si="3"/>
        <v>93726639</v>
      </c>
      <c r="I22" s="56">
        <f t="shared" si="3"/>
        <v>2026372</v>
      </c>
      <c r="J22" s="57">
        <f t="shared" si="3"/>
        <v>60595841</v>
      </c>
      <c r="K22" s="59">
        <f t="shared" si="3"/>
        <v>61536043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-25072725</v>
      </c>
      <c r="C24" s="40">
        <f aca="true" t="shared" si="4" ref="C24:K24">SUM(C22:C23)</f>
        <v>44312522</v>
      </c>
      <c r="D24" s="41">
        <f t="shared" si="4"/>
        <v>55931836</v>
      </c>
      <c r="E24" s="39">
        <f t="shared" si="4"/>
        <v>44976677</v>
      </c>
      <c r="F24" s="40">
        <f t="shared" si="4"/>
        <v>16060054</v>
      </c>
      <c r="G24" s="42">
        <f t="shared" si="4"/>
        <v>16060054</v>
      </c>
      <c r="H24" s="43">
        <f t="shared" si="4"/>
        <v>93726639</v>
      </c>
      <c r="I24" s="39">
        <f t="shared" si="4"/>
        <v>2026372</v>
      </c>
      <c r="J24" s="40">
        <f t="shared" si="4"/>
        <v>60595841</v>
      </c>
      <c r="K24" s="42">
        <f t="shared" si="4"/>
        <v>61536043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99518051</v>
      </c>
      <c r="C27" s="7">
        <v>83616792</v>
      </c>
      <c r="D27" s="69">
        <v>-6884728</v>
      </c>
      <c r="E27" s="70">
        <v>93690598</v>
      </c>
      <c r="F27" s="7">
        <v>123150846</v>
      </c>
      <c r="G27" s="71">
        <v>123150846</v>
      </c>
      <c r="H27" s="72">
        <v>47817217</v>
      </c>
      <c r="I27" s="70">
        <v>77459861</v>
      </c>
      <c r="J27" s="7">
        <v>84269312</v>
      </c>
      <c r="K27" s="71">
        <v>80486524</v>
      </c>
    </row>
    <row r="28" spans="1:11" ht="12.75">
      <c r="A28" s="73" t="s">
        <v>34</v>
      </c>
      <c r="B28" s="6">
        <v>54539715</v>
      </c>
      <c r="C28" s="6">
        <v>43423235</v>
      </c>
      <c r="D28" s="23">
        <v>24609319</v>
      </c>
      <c r="E28" s="24">
        <v>72668999</v>
      </c>
      <c r="F28" s="6">
        <v>97481559</v>
      </c>
      <c r="G28" s="25">
        <v>97481559</v>
      </c>
      <c r="H28" s="26">
        <v>89673266</v>
      </c>
      <c r="I28" s="24">
        <v>22463865</v>
      </c>
      <c r="J28" s="6">
        <v>30000000</v>
      </c>
      <c r="K28" s="25">
        <v>26003400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17067443</v>
      </c>
      <c r="C30" s="6">
        <v>28653227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27910893</v>
      </c>
      <c r="C31" s="6">
        <v>11540330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99518051</v>
      </c>
      <c r="C32" s="7">
        <f aca="true" t="shared" si="5" ref="C32:K32">SUM(C28:C31)</f>
        <v>83616792</v>
      </c>
      <c r="D32" s="69">
        <f t="shared" si="5"/>
        <v>24609319</v>
      </c>
      <c r="E32" s="70">
        <f t="shared" si="5"/>
        <v>72668999</v>
      </c>
      <c r="F32" s="7">
        <f t="shared" si="5"/>
        <v>97481559</v>
      </c>
      <c r="G32" s="71">
        <f t="shared" si="5"/>
        <v>97481559</v>
      </c>
      <c r="H32" s="72">
        <f t="shared" si="5"/>
        <v>89673266</v>
      </c>
      <c r="I32" s="70">
        <f t="shared" si="5"/>
        <v>22463865</v>
      </c>
      <c r="J32" s="7">
        <f t="shared" si="5"/>
        <v>30000000</v>
      </c>
      <c r="K32" s="71">
        <f t="shared" si="5"/>
        <v>26003400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142053756</v>
      </c>
      <c r="C35" s="6">
        <v>127039570</v>
      </c>
      <c r="D35" s="23">
        <v>178403416</v>
      </c>
      <c r="E35" s="24">
        <v>-48713916</v>
      </c>
      <c r="F35" s="6">
        <v>-107090786</v>
      </c>
      <c r="G35" s="25">
        <v>-107090786</v>
      </c>
      <c r="H35" s="26">
        <v>215997124</v>
      </c>
      <c r="I35" s="24">
        <v>147804985</v>
      </c>
      <c r="J35" s="6">
        <v>-23673463</v>
      </c>
      <c r="K35" s="25">
        <v>-18950479</v>
      </c>
    </row>
    <row r="36" spans="1:11" ht="12.75">
      <c r="A36" s="22" t="s">
        <v>40</v>
      </c>
      <c r="B36" s="6">
        <v>581826434</v>
      </c>
      <c r="C36" s="6">
        <v>616991312</v>
      </c>
      <c r="D36" s="23">
        <v>619397650</v>
      </c>
      <c r="E36" s="24">
        <v>93690598</v>
      </c>
      <c r="F36" s="6">
        <v>123150846</v>
      </c>
      <c r="G36" s="25">
        <v>123150846</v>
      </c>
      <c r="H36" s="26">
        <v>681397992</v>
      </c>
      <c r="I36" s="24">
        <v>811750039</v>
      </c>
      <c r="J36" s="6">
        <v>84269312</v>
      </c>
      <c r="K36" s="25">
        <v>80486524</v>
      </c>
    </row>
    <row r="37" spans="1:11" ht="12.75">
      <c r="A37" s="22" t="s">
        <v>41</v>
      </c>
      <c r="B37" s="6">
        <v>68540381</v>
      </c>
      <c r="C37" s="6">
        <v>58150965</v>
      </c>
      <c r="D37" s="23">
        <v>59248651</v>
      </c>
      <c r="E37" s="24">
        <v>0</v>
      </c>
      <c r="F37" s="6">
        <v>0</v>
      </c>
      <c r="G37" s="25">
        <v>0</v>
      </c>
      <c r="H37" s="26">
        <v>60117088</v>
      </c>
      <c r="I37" s="24">
        <v>44315150</v>
      </c>
      <c r="J37" s="6">
        <v>0</v>
      </c>
      <c r="K37" s="25">
        <v>0</v>
      </c>
    </row>
    <row r="38" spans="1:11" ht="12.75">
      <c r="A38" s="22" t="s">
        <v>42</v>
      </c>
      <c r="B38" s="6">
        <v>20324677</v>
      </c>
      <c r="C38" s="6">
        <v>3585447</v>
      </c>
      <c r="D38" s="23">
        <v>0</v>
      </c>
      <c r="E38" s="24">
        <v>0</v>
      </c>
      <c r="F38" s="6">
        <v>0</v>
      </c>
      <c r="G38" s="25">
        <v>0</v>
      </c>
      <c r="H38" s="26">
        <v>6523423</v>
      </c>
      <c r="I38" s="24">
        <v>4750786</v>
      </c>
      <c r="J38" s="6">
        <v>0</v>
      </c>
      <c r="K38" s="25">
        <v>0</v>
      </c>
    </row>
    <row r="39" spans="1:11" ht="12.75">
      <c r="A39" s="22" t="s">
        <v>43</v>
      </c>
      <c r="B39" s="6">
        <v>635015132</v>
      </c>
      <c r="C39" s="6">
        <v>682294470</v>
      </c>
      <c r="D39" s="23">
        <v>682620567</v>
      </c>
      <c r="E39" s="24">
        <v>0</v>
      </c>
      <c r="F39" s="6">
        <v>0</v>
      </c>
      <c r="G39" s="25">
        <v>0</v>
      </c>
      <c r="H39" s="26">
        <v>737027962</v>
      </c>
      <c r="I39" s="24">
        <v>908462713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79197444</v>
      </c>
      <c r="C42" s="6">
        <v>78223906</v>
      </c>
      <c r="D42" s="23">
        <v>77880198</v>
      </c>
      <c r="E42" s="24">
        <v>96656570</v>
      </c>
      <c r="F42" s="6">
        <v>102026333</v>
      </c>
      <c r="G42" s="25">
        <v>102026333</v>
      </c>
      <c r="H42" s="26">
        <v>42529529</v>
      </c>
      <c r="I42" s="24">
        <v>93193529</v>
      </c>
      <c r="J42" s="6">
        <v>117222348</v>
      </c>
      <c r="K42" s="25">
        <v>120996929</v>
      </c>
    </row>
    <row r="43" spans="1:11" ht="12.75">
      <c r="A43" s="22" t="s">
        <v>46</v>
      </c>
      <c r="B43" s="6">
        <v>-99535494</v>
      </c>
      <c r="C43" s="6">
        <v>-83978499</v>
      </c>
      <c r="D43" s="23">
        <v>-108299545</v>
      </c>
      <c r="E43" s="24">
        <v>-93690598</v>
      </c>
      <c r="F43" s="6">
        <v>-123150846</v>
      </c>
      <c r="G43" s="25">
        <v>-123150846</v>
      </c>
      <c r="H43" s="26">
        <v>-116958541</v>
      </c>
      <c r="I43" s="24">
        <v>-77459861</v>
      </c>
      <c r="J43" s="6">
        <v>-84269312</v>
      </c>
      <c r="K43" s="25">
        <v>-80486524</v>
      </c>
    </row>
    <row r="44" spans="1:11" ht="12.75">
      <c r="A44" s="22" t="s">
        <v>47</v>
      </c>
      <c r="B44" s="6">
        <v>31416917</v>
      </c>
      <c r="C44" s="6">
        <v>-24126110</v>
      </c>
      <c r="D44" s="23">
        <v>467487</v>
      </c>
      <c r="E44" s="24">
        <v>-467487</v>
      </c>
      <c r="F44" s="6">
        <v>0</v>
      </c>
      <c r="G44" s="25">
        <v>0</v>
      </c>
      <c r="H44" s="26">
        <v>479138</v>
      </c>
      <c r="I44" s="24">
        <v>457169</v>
      </c>
      <c r="J44" s="6">
        <v>-457169</v>
      </c>
      <c r="K44" s="25">
        <v>0</v>
      </c>
    </row>
    <row r="45" spans="1:11" ht="12.75">
      <c r="A45" s="33" t="s">
        <v>48</v>
      </c>
      <c r="B45" s="7">
        <v>96913996</v>
      </c>
      <c r="C45" s="7">
        <v>67026233</v>
      </c>
      <c r="D45" s="69">
        <v>37074348</v>
      </c>
      <c r="E45" s="70">
        <v>2498485</v>
      </c>
      <c r="F45" s="7">
        <v>-21124513</v>
      </c>
      <c r="G45" s="71">
        <v>-21124513</v>
      </c>
      <c r="H45" s="72">
        <v>20550843</v>
      </c>
      <c r="I45" s="70">
        <v>173255042</v>
      </c>
      <c r="J45" s="7">
        <v>32495867</v>
      </c>
      <c r="K45" s="71">
        <v>40510405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96913996</v>
      </c>
      <c r="C48" s="6">
        <v>67026233</v>
      </c>
      <c r="D48" s="23">
        <v>94549091</v>
      </c>
      <c r="E48" s="24">
        <v>-48713916</v>
      </c>
      <c r="F48" s="6">
        <v>-107090786</v>
      </c>
      <c r="G48" s="25">
        <v>-107090786</v>
      </c>
      <c r="H48" s="26">
        <v>123462632</v>
      </c>
      <c r="I48" s="24">
        <v>81630718</v>
      </c>
      <c r="J48" s="6">
        <v>-23673463</v>
      </c>
      <c r="K48" s="25">
        <v>-18950479</v>
      </c>
    </row>
    <row r="49" spans="1:11" ht="12.75">
      <c r="A49" s="22" t="s">
        <v>51</v>
      </c>
      <c r="B49" s="6">
        <f>+B75</f>
        <v>11327268.66159008</v>
      </c>
      <c r="C49" s="6">
        <f aca="true" t="shared" si="6" ref="C49:K49">+C75</f>
        <v>-15248608.689535037</v>
      </c>
      <c r="D49" s="23">
        <f t="shared" si="6"/>
        <v>-46486296.767465904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-31685828.335581407</v>
      </c>
      <c r="I49" s="24">
        <f t="shared" si="6"/>
        <v>-28588325.634761423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85586727.33840992</v>
      </c>
      <c r="C50" s="7">
        <f aca="true" t="shared" si="7" ref="C50:K50">+C48-C49</f>
        <v>82274841.68953504</v>
      </c>
      <c r="D50" s="69">
        <f t="shared" si="7"/>
        <v>141035387.7674659</v>
      </c>
      <c r="E50" s="70">
        <f t="shared" si="7"/>
        <v>-48713916</v>
      </c>
      <c r="F50" s="7">
        <f t="shared" si="7"/>
        <v>-107090786</v>
      </c>
      <c r="G50" s="71">
        <f t="shared" si="7"/>
        <v>-107090786</v>
      </c>
      <c r="H50" s="72">
        <f t="shared" si="7"/>
        <v>155148460.33558142</v>
      </c>
      <c r="I50" s="70">
        <f t="shared" si="7"/>
        <v>110219043.63476142</v>
      </c>
      <c r="J50" s="7">
        <f t="shared" si="7"/>
        <v>-23673463</v>
      </c>
      <c r="K50" s="71">
        <f t="shared" si="7"/>
        <v>-18950479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494058694</v>
      </c>
      <c r="C53" s="6">
        <v>616929545</v>
      </c>
      <c r="D53" s="23">
        <v>531955320</v>
      </c>
      <c r="E53" s="24">
        <v>93690598</v>
      </c>
      <c r="F53" s="6">
        <v>109286584</v>
      </c>
      <c r="G53" s="25">
        <v>109286584</v>
      </c>
      <c r="H53" s="26">
        <v>574313944</v>
      </c>
      <c r="I53" s="24">
        <v>811750039</v>
      </c>
      <c r="J53" s="6">
        <v>84269312</v>
      </c>
      <c r="K53" s="25">
        <v>80486524</v>
      </c>
    </row>
    <row r="54" spans="1:11" ht="12.75">
      <c r="A54" s="22" t="s">
        <v>55</v>
      </c>
      <c r="B54" s="6">
        <v>37991936</v>
      </c>
      <c r="C54" s="6">
        <v>39229322</v>
      </c>
      <c r="D54" s="23">
        <v>0</v>
      </c>
      <c r="E54" s="24">
        <v>48449090</v>
      </c>
      <c r="F54" s="6">
        <v>48449091</v>
      </c>
      <c r="G54" s="25">
        <v>48449091</v>
      </c>
      <c r="H54" s="26">
        <v>40682005</v>
      </c>
      <c r="I54" s="24">
        <v>50871546</v>
      </c>
      <c r="J54" s="6">
        <v>53415120</v>
      </c>
      <c r="K54" s="25">
        <v>56085878</v>
      </c>
    </row>
    <row r="55" spans="1:11" ht="12.75">
      <c r="A55" s="22" t="s">
        <v>56</v>
      </c>
      <c r="B55" s="6">
        <v>0</v>
      </c>
      <c r="C55" s="6">
        <v>0</v>
      </c>
      <c r="D55" s="23">
        <v>-3206481</v>
      </c>
      <c r="E55" s="24">
        <v>115000</v>
      </c>
      <c r="F55" s="6">
        <v>2534799</v>
      </c>
      <c r="G55" s="25">
        <v>2534799</v>
      </c>
      <c r="H55" s="26">
        <v>-5689660</v>
      </c>
      <c r="I55" s="24">
        <v>17493736</v>
      </c>
      <c r="J55" s="6">
        <v>28430050</v>
      </c>
      <c r="K55" s="25">
        <v>52006800</v>
      </c>
    </row>
    <row r="56" spans="1:11" ht="12.75">
      <c r="A56" s="22" t="s">
        <v>57</v>
      </c>
      <c r="B56" s="6">
        <v>5291717</v>
      </c>
      <c r="C56" s="6">
        <v>5017008</v>
      </c>
      <c r="D56" s="23">
        <v>4075174</v>
      </c>
      <c r="E56" s="24">
        <v>11855321</v>
      </c>
      <c r="F56" s="6">
        <v>10255707</v>
      </c>
      <c r="G56" s="25">
        <v>10255707</v>
      </c>
      <c r="H56" s="26">
        <v>5808529</v>
      </c>
      <c r="I56" s="24">
        <v>20371670</v>
      </c>
      <c r="J56" s="6">
        <v>21390253</v>
      </c>
      <c r="K56" s="25">
        <v>22459767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6000</v>
      </c>
      <c r="C64" s="98">
        <v>6000</v>
      </c>
      <c r="D64" s="99">
        <v>0</v>
      </c>
      <c r="E64" s="97">
        <v>6000</v>
      </c>
      <c r="F64" s="98">
        <v>6000</v>
      </c>
      <c r="G64" s="99">
        <v>6000</v>
      </c>
      <c r="H64" s="100">
        <v>6000</v>
      </c>
      <c r="I64" s="97">
        <v>5000</v>
      </c>
      <c r="J64" s="98">
        <v>4200</v>
      </c>
      <c r="K64" s="99">
        <v>3150</v>
      </c>
    </row>
    <row r="65" spans="1:11" ht="12.75">
      <c r="A65" s="96" t="s">
        <v>65</v>
      </c>
      <c r="B65" s="97">
        <v>47890</v>
      </c>
      <c r="C65" s="98">
        <v>47890</v>
      </c>
      <c r="D65" s="99">
        <v>0</v>
      </c>
      <c r="E65" s="97">
        <v>47890</v>
      </c>
      <c r="F65" s="98">
        <v>47890</v>
      </c>
      <c r="G65" s="99">
        <v>47890</v>
      </c>
      <c r="H65" s="100">
        <v>47890</v>
      </c>
      <c r="I65" s="97">
        <v>48912</v>
      </c>
      <c r="J65" s="98">
        <v>48954</v>
      </c>
      <c r="K65" s="99">
        <v>50596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0.7368303696552301</v>
      </c>
      <c r="C70" s="5">
        <f aca="true" t="shared" si="8" ref="C70:K70">IF(ISERROR(C71/C72),0,(C71/C72))</f>
        <v>0.7261484607044143</v>
      </c>
      <c r="D70" s="5">
        <f t="shared" si="8"/>
        <v>1.0965106708501535</v>
      </c>
      <c r="E70" s="5">
        <f t="shared" si="8"/>
        <v>0.9932885248213482</v>
      </c>
      <c r="F70" s="5">
        <f t="shared" si="8"/>
        <v>0.9934781401917474</v>
      </c>
      <c r="G70" s="5">
        <f t="shared" si="8"/>
        <v>0.9934781401917474</v>
      </c>
      <c r="H70" s="5">
        <f t="shared" si="8"/>
        <v>0.835691244444193</v>
      </c>
      <c r="I70" s="5">
        <f t="shared" si="8"/>
        <v>0.9934868152327947</v>
      </c>
      <c r="J70" s="5">
        <f t="shared" si="8"/>
        <v>0.9934747378860511</v>
      </c>
      <c r="K70" s="5">
        <f t="shared" si="8"/>
        <v>0.9934624399111744</v>
      </c>
    </row>
    <row r="71" spans="1:11" ht="12.75" hidden="1">
      <c r="A71" s="2" t="s">
        <v>120</v>
      </c>
      <c r="B71" s="2">
        <f>+B83</f>
        <v>32546213</v>
      </c>
      <c r="C71" s="2">
        <f aca="true" t="shared" si="9" ref="C71:K71">+C83</f>
        <v>40929761</v>
      </c>
      <c r="D71" s="2">
        <f t="shared" si="9"/>
        <v>63630932</v>
      </c>
      <c r="E71" s="2">
        <f t="shared" si="9"/>
        <v>69012015</v>
      </c>
      <c r="F71" s="2">
        <f t="shared" si="9"/>
        <v>71032015</v>
      </c>
      <c r="G71" s="2">
        <f t="shared" si="9"/>
        <v>71032015</v>
      </c>
      <c r="H71" s="2">
        <f t="shared" si="9"/>
        <v>68527257</v>
      </c>
      <c r="I71" s="2">
        <f t="shared" si="9"/>
        <v>74826212</v>
      </c>
      <c r="J71" s="2">
        <f t="shared" si="9"/>
        <v>78719776</v>
      </c>
      <c r="K71" s="2">
        <f t="shared" si="9"/>
        <v>82813508</v>
      </c>
    </row>
    <row r="72" spans="1:11" ht="12.75" hidden="1">
      <c r="A72" s="2" t="s">
        <v>121</v>
      </c>
      <c r="B72" s="2">
        <f>+B77</f>
        <v>44170564</v>
      </c>
      <c r="C72" s="2">
        <f aca="true" t="shared" si="10" ref="C72:K72">+C77</f>
        <v>56365555</v>
      </c>
      <c r="D72" s="2">
        <f t="shared" si="10"/>
        <v>58030381</v>
      </c>
      <c r="E72" s="2">
        <f t="shared" si="10"/>
        <v>69478317</v>
      </c>
      <c r="F72" s="2">
        <f t="shared" si="10"/>
        <v>71498317</v>
      </c>
      <c r="G72" s="2">
        <f t="shared" si="10"/>
        <v>71498317</v>
      </c>
      <c r="H72" s="2">
        <f t="shared" si="10"/>
        <v>82000688</v>
      </c>
      <c r="I72" s="2">
        <f t="shared" si="10"/>
        <v>75316764</v>
      </c>
      <c r="J72" s="2">
        <f t="shared" si="10"/>
        <v>79236817</v>
      </c>
      <c r="K72" s="2">
        <f t="shared" si="10"/>
        <v>83358469</v>
      </c>
    </row>
    <row r="73" spans="1:11" ht="12.75" hidden="1">
      <c r="A73" s="2" t="s">
        <v>122</v>
      </c>
      <c r="B73" s="2">
        <f>+B74</f>
        <v>34325839.33333331</v>
      </c>
      <c r="C73" s="2">
        <f aca="true" t="shared" si="11" ref="C73:K73">+(C78+C80+C81+C82)-(B78+B80+B81+B82)</f>
        <v>14979751</v>
      </c>
      <c r="D73" s="2">
        <f t="shared" si="11"/>
        <v>23838446</v>
      </c>
      <c r="E73" s="2">
        <f t="shared" si="11"/>
        <v>-83379389</v>
      </c>
      <c r="F73" s="2">
        <f>+(F78+F80+F81+F82)-(D78+D80+D81+D82)</f>
        <v>-83379389</v>
      </c>
      <c r="G73" s="2">
        <f>+(G78+G80+G81+G82)-(D78+D80+D81+D82)</f>
        <v>-83379389</v>
      </c>
      <c r="H73" s="2">
        <f>+(H78+H80+H81+H82)-(D78+D80+D81+D82)</f>
        <v>7883877</v>
      </c>
      <c r="I73" s="2">
        <f>+(I78+I80+I81+I82)-(E78+E80+E81+E82)</f>
        <v>65854267</v>
      </c>
      <c r="J73" s="2">
        <f t="shared" si="11"/>
        <v>-65854267</v>
      </c>
      <c r="K73" s="2">
        <f t="shared" si="11"/>
        <v>0</v>
      </c>
    </row>
    <row r="74" spans="1:11" ht="12.75" hidden="1">
      <c r="A74" s="2" t="s">
        <v>123</v>
      </c>
      <c r="B74" s="2">
        <f>+TREND(C74:E74)</f>
        <v>34325839.33333331</v>
      </c>
      <c r="C74" s="2">
        <f>+C73</f>
        <v>14979751</v>
      </c>
      <c r="D74" s="2">
        <f aca="true" t="shared" si="12" ref="D74:K74">+D73</f>
        <v>23838446</v>
      </c>
      <c r="E74" s="2">
        <f t="shared" si="12"/>
        <v>-83379389</v>
      </c>
      <c r="F74" s="2">
        <f t="shared" si="12"/>
        <v>-83379389</v>
      </c>
      <c r="G74" s="2">
        <f t="shared" si="12"/>
        <v>-83379389</v>
      </c>
      <c r="H74" s="2">
        <f t="shared" si="12"/>
        <v>7883877</v>
      </c>
      <c r="I74" s="2">
        <f t="shared" si="12"/>
        <v>65854267</v>
      </c>
      <c r="J74" s="2">
        <f t="shared" si="12"/>
        <v>-65854267</v>
      </c>
      <c r="K74" s="2">
        <f t="shared" si="12"/>
        <v>0</v>
      </c>
    </row>
    <row r="75" spans="1:11" ht="12.75" hidden="1">
      <c r="A75" s="2" t="s">
        <v>124</v>
      </c>
      <c r="B75" s="2">
        <f>+B84-(((B80+B81+B78)*B70)-B79)</f>
        <v>11327268.66159008</v>
      </c>
      <c r="C75" s="2">
        <f aca="true" t="shared" si="13" ref="C75:K75">+C84-(((C80+C81+C78)*C70)-C79)</f>
        <v>-15248608.689535037</v>
      </c>
      <c r="D75" s="2">
        <f t="shared" si="13"/>
        <v>-46486296.767465904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-31685828.335581407</v>
      </c>
      <c r="I75" s="2">
        <f t="shared" si="13"/>
        <v>-28588325.634761423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44170564</v>
      </c>
      <c r="C77" s="3">
        <v>56365555</v>
      </c>
      <c r="D77" s="3">
        <v>58030381</v>
      </c>
      <c r="E77" s="3">
        <v>69478317</v>
      </c>
      <c r="F77" s="3">
        <v>71498317</v>
      </c>
      <c r="G77" s="3">
        <v>71498317</v>
      </c>
      <c r="H77" s="3">
        <v>82000688</v>
      </c>
      <c r="I77" s="3">
        <v>75316764</v>
      </c>
      <c r="J77" s="3">
        <v>79236817</v>
      </c>
      <c r="K77" s="3">
        <v>83358469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43125240</v>
      </c>
      <c r="C79" s="3">
        <v>27127375</v>
      </c>
      <c r="D79" s="3">
        <v>44940093</v>
      </c>
      <c r="E79" s="3">
        <v>0</v>
      </c>
      <c r="F79" s="3">
        <v>0</v>
      </c>
      <c r="G79" s="3">
        <v>0</v>
      </c>
      <c r="H79" s="3">
        <v>44582084</v>
      </c>
      <c r="I79" s="3">
        <v>34452652</v>
      </c>
      <c r="J79" s="3">
        <v>0</v>
      </c>
      <c r="K79" s="3">
        <v>0</v>
      </c>
    </row>
    <row r="80" spans="1:11" ht="13.5" hidden="1">
      <c r="A80" s="1" t="s">
        <v>69</v>
      </c>
      <c r="B80" s="3">
        <v>24585995</v>
      </c>
      <c r="C80" s="3">
        <v>31193902</v>
      </c>
      <c r="D80" s="3">
        <v>29193975</v>
      </c>
      <c r="E80" s="3">
        <v>0</v>
      </c>
      <c r="F80" s="3">
        <v>0</v>
      </c>
      <c r="G80" s="3">
        <v>0</v>
      </c>
      <c r="H80" s="3">
        <v>29712361</v>
      </c>
      <c r="I80" s="3">
        <v>32795111</v>
      </c>
      <c r="J80" s="3">
        <v>0</v>
      </c>
      <c r="K80" s="3">
        <v>0</v>
      </c>
    </row>
    <row r="81" spans="1:11" ht="13.5" hidden="1">
      <c r="A81" s="1" t="s">
        <v>70</v>
      </c>
      <c r="B81" s="3">
        <v>18569082</v>
      </c>
      <c r="C81" s="3">
        <v>27163288</v>
      </c>
      <c r="D81" s="3">
        <v>54185414</v>
      </c>
      <c r="E81" s="3">
        <v>0</v>
      </c>
      <c r="F81" s="3">
        <v>0</v>
      </c>
      <c r="G81" s="3">
        <v>0</v>
      </c>
      <c r="H81" s="3">
        <v>61550905</v>
      </c>
      <c r="I81" s="3">
        <v>30659156</v>
      </c>
      <c r="J81" s="3">
        <v>0</v>
      </c>
      <c r="K81" s="3">
        <v>0</v>
      </c>
    </row>
    <row r="82" spans="1:11" ht="13.5" hidden="1">
      <c r="A82" s="1" t="s">
        <v>71</v>
      </c>
      <c r="B82" s="3">
        <v>1406115</v>
      </c>
      <c r="C82" s="3">
        <v>1183753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2400000</v>
      </c>
      <c r="J82" s="3">
        <v>0</v>
      </c>
      <c r="K82" s="3">
        <v>0</v>
      </c>
    </row>
    <row r="83" spans="1:11" ht="13.5" hidden="1">
      <c r="A83" s="1" t="s">
        <v>72</v>
      </c>
      <c r="B83" s="3">
        <v>32546213</v>
      </c>
      <c r="C83" s="3">
        <v>40929761</v>
      </c>
      <c r="D83" s="3">
        <v>63630932</v>
      </c>
      <c r="E83" s="3">
        <v>69012015</v>
      </c>
      <c r="F83" s="3">
        <v>71032015</v>
      </c>
      <c r="G83" s="3">
        <v>71032015</v>
      </c>
      <c r="H83" s="3">
        <v>68527257</v>
      </c>
      <c r="I83" s="3">
        <v>74826212</v>
      </c>
      <c r="J83" s="3">
        <v>78719776</v>
      </c>
      <c r="K83" s="3">
        <v>82813508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111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4707812</v>
      </c>
      <c r="C5" s="6">
        <v>5208754</v>
      </c>
      <c r="D5" s="23">
        <v>706604</v>
      </c>
      <c r="E5" s="24">
        <v>9118974</v>
      </c>
      <c r="F5" s="6">
        <v>9118974</v>
      </c>
      <c r="G5" s="25">
        <v>9118974</v>
      </c>
      <c r="H5" s="26">
        <v>9246603</v>
      </c>
      <c r="I5" s="24">
        <v>11000000</v>
      </c>
      <c r="J5" s="6">
        <v>11594000</v>
      </c>
      <c r="K5" s="25">
        <v>11064914</v>
      </c>
    </row>
    <row r="6" spans="1:11" ht="12.75">
      <c r="A6" s="22" t="s">
        <v>19</v>
      </c>
      <c r="B6" s="6">
        <v>302885</v>
      </c>
      <c r="C6" s="6">
        <v>354687</v>
      </c>
      <c r="D6" s="23">
        <v>49061</v>
      </c>
      <c r="E6" s="24">
        <v>315600</v>
      </c>
      <c r="F6" s="6">
        <v>315600</v>
      </c>
      <c r="G6" s="25">
        <v>315600</v>
      </c>
      <c r="H6" s="26">
        <v>576178</v>
      </c>
      <c r="I6" s="24">
        <v>300000</v>
      </c>
      <c r="J6" s="6">
        <v>316200</v>
      </c>
      <c r="K6" s="25">
        <v>333275</v>
      </c>
    </row>
    <row r="7" spans="1:11" ht="12.75">
      <c r="A7" s="22" t="s">
        <v>20</v>
      </c>
      <c r="B7" s="6">
        <v>1954644</v>
      </c>
      <c r="C7" s="6">
        <v>2323601</v>
      </c>
      <c r="D7" s="23">
        <v>0</v>
      </c>
      <c r="E7" s="24">
        <v>1893600</v>
      </c>
      <c r="F7" s="6">
        <v>1893600</v>
      </c>
      <c r="G7" s="25">
        <v>1893600</v>
      </c>
      <c r="H7" s="26">
        <v>0</v>
      </c>
      <c r="I7" s="24">
        <v>1500000</v>
      </c>
      <c r="J7" s="6">
        <v>1581000</v>
      </c>
      <c r="K7" s="25">
        <v>1666374</v>
      </c>
    </row>
    <row r="8" spans="1:11" ht="12.75">
      <c r="A8" s="22" t="s">
        <v>21</v>
      </c>
      <c r="B8" s="6">
        <v>103742858</v>
      </c>
      <c r="C8" s="6">
        <v>115851355</v>
      </c>
      <c r="D8" s="23">
        <v>2656669</v>
      </c>
      <c r="E8" s="24">
        <v>113211000</v>
      </c>
      <c r="F8" s="6">
        <v>113211000</v>
      </c>
      <c r="G8" s="25">
        <v>113211000</v>
      </c>
      <c r="H8" s="26">
        <v>114740633</v>
      </c>
      <c r="I8" s="24">
        <v>126981000</v>
      </c>
      <c r="J8" s="6">
        <v>132770964</v>
      </c>
      <c r="K8" s="25">
        <v>146407972</v>
      </c>
    </row>
    <row r="9" spans="1:11" ht="12.75">
      <c r="A9" s="22" t="s">
        <v>22</v>
      </c>
      <c r="B9" s="6">
        <v>5196907</v>
      </c>
      <c r="C9" s="6">
        <v>3394231</v>
      </c>
      <c r="D9" s="23">
        <v>1722487</v>
      </c>
      <c r="E9" s="24">
        <v>4747147</v>
      </c>
      <c r="F9" s="6">
        <v>78638115</v>
      </c>
      <c r="G9" s="25">
        <v>78638115</v>
      </c>
      <c r="H9" s="26">
        <v>3604459</v>
      </c>
      <c r="I9" s="24">
        <v>67572152</v>
      </c>
      <c r="J9" s="6">
        <v>71262248</v>
      </c>
      <c r="K9" s="25">
        <v>75154865</v>
      </c>
    </row>
    <row r="10" spans="1:11" ht="20.25">
      <c r="A10" s="27" t="s">
        <v>114</v>
      </c>
      <c r="B10" s="28">
        <f>SUM(B5:B9)</f>
        <v>115905106</v>
      </c>
      <c r="C10" s="29">
        <f aca="true" t="shared" si="0" ref="C10:K10">SUM(C5:C9)</f>
        <v>127132628</v>
      </c>
      <c r="D10" s="30">
        <f t="shared" si="0"/>
        <v>5134821</v>
      </c>
      <c r="E10" s="28">
        <f t="shared" si="0"/>
        <v>129286321</v>
      </c>
      <c r="F10" s="29">
        <f t="shared" si="0"/>
        <v>203177289</v>
      </c>
      <c r="G10" s="31">
        <f t="shared" si="0"/>
        <v>203177289</v>
      </c>
      <c r="H10" s="32">
        <f t="shared" si="0"/>
        <v>128167873</v>
      </c>
      <c r="I10" s="28">
        <f t="shared" si="0"/>
        <v>207353152</v>
      </c>
      <c r="J10" s="29">
        <f t="shared" si="0"/>
        <v>217524412</v>
      </c>
      <c r="K10" s="31">
        <f t="shared" si="0"/>
        <v>234627400</v>
      </c>
    </row>
    <row r="11" spans="1:11" ht="12.75">
      <c r="A11" s="22" t="s">
        <v>23</v>
      </c>
      <c r="B11" s="6">
        <v>53577118</v>
      </c>
      <c r="C11" s="6">
        <v>47661319</v>
      </c>
      <c r="D11" s="23">
        <v>5019525</v>
      </c>
      <c r="E11" s="24">
        <v>60560516</v>
      </c>
      <c r="F11" s="6">
        <v>60632214</v>
      </c>
      <c r="G11" s="25">
        <v>60632214</v>
      </c>
      <c r="H11" s="26">
        <v>60623334</v>
      </c>
      <c r="I11" s="24">
        <v>70487481</v>
      </c>
      <c r="J11" s="6">
        <v>75353952</v>
      </c>
      <c r="K11" s="25">
        <v>80628935</v>
      </c>
    </row>
    <row r="12" spans="1:11" ht="12.75">
      <c r="A12" s="22" t="s">
        <v>24</v>
      </c>
      <c r="B12" s="6">
        <v>0</v>
      </c>
      <c r="C12" s="6">
        <v>9806636</v>
      </c>
      <c r="D12" s="23">
        <v>3509341</v>
      </c>
      <c r="E12" s="24">
        <v>10979366</v>
      </c>
      <c r="F12" s="6">
        <v>11824777</v>
      </c>
      <c r="G12" s="25">
        <v>11824777</v>
      </c>
      <c r="H12" s="26">
        <v>12439227</v>
      </c>
      <c r="I12" s="24">
        <v>11616014</v>
      </c>
      <c r="J12" s="6">
        <v>12243280</v>
      </c>
      <c r="K12" s="25">
        <v>12904416</v>
      </c>
    </row>
    <row r="13" spans="1:11" ht="12.75">
      <c r="A13" s="22" t="s">
        <v>115</v>
      </c>
      <c r="B13" s="6">
        <v>15448980</v>
      </c>
      <c r="C13" s="6">
        <v>17753732</v>
      </c>
      <c r="D13" s="23">
        <v>17025524</v>
      </c>
      <c r="E13" s="24">
        <v>1578000</v>
      </c>
      <c r="F13" s="6">
        <v>19000000</v>
      </c>
      <c r="G13" s="25">
        <v>19000000</v>
      </c>
      <c r="H13" s="26">
        <v>17472893</v>
      </c>
      <c r="I13" s="24">
        <v>35000000</v>
      </c>
      <c r="J13" s="6">
        <v>36890000</v>
      </c>
      <c r="K13" s="25">
        <v>38882060</v>
      </c>
    </row>
    <row r="14" spans="1:11" ht="12.75">
      <c r="A14" s="22" t="s">
        <v>25</v>
      </c>
      <c r="B14" s="6">
        <v>2145027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0</v>
      </c>
      <c r="C15" s="6">
        <v>0</v>
      </c>
      <c r="D15" s="23">
        <v>102009</v>
      </c>
      <c r="E15" s="24">
        <v>907200</v>
      </c>
      <c r="F15" s="6">
        <v>1000000</v>
      </c>
      <c r="G15" s="25">
        <v>1000000</v>
      </c>
      <c r="H15" s="26">
        <v>1314265</v>
      </c>
      <c r="I15" s="24">
        <v>1500000</v>
      </c>
      <c r="J15" s="6">
        <v>1581000</v>
      </c>
      <c r="K15" s="25">
        <v>1666374</v>
      </c>
    </row>
    <row r="16" spans="1:11" ht="12.75">
      <c r="A16" s="22" t="s">
        <v>21</v>
      </c>
      <c r="B16" s="6">
        <v>0</v>
      </c>
      <c r="C16" s="6">
        <v>0</v>
      </c>
      <c r="D16" s="23">
        <v>-601000</v>
      </c>
      <c r="E16" s="24">
        <v>1970000</v>
      </c>
      <c r="F16" s="6">
        <v>1970000</v>
      </c>
      <c r="G16" s="25">
        <v>1970000</v>
      </c>
      <c r="H16" s="26">
        <v>1314835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98493014</v>
      </c>
      <c r="C17" s="6">
        <v>105091584</v>
      </c>
      <c r="D17" s="23">
        <v>18693005</v>
      </c>
      <c r="E17" s="24">
        <v>51681795</v>
      </c>
      <c r="F17" s="6">
        <v>65836643</v>
      </c>
      <c r="G17" s="25">
        <v>65836643</v>
      </c>
      <c r="H17" s="26">
        <v>48432213</v>
      </c>
      <c r="I17" s="24">
        <v>77534008</v>
      </c>
      <c r="J17" s="6">
        <v>79144673</v>
      </c>
      <c r="K17" s="25">
        <v>83643953</v>
      </c>
    </row>
    <row r="18" spans="1:11" ht="12.75">
      <c r="A18" s="33" t="s">
        <v>28</v>
      </c>
      <c r="B18" s="34">
        <f>SUM(B11:B17)</f>
        <v>169664139</v>
      </c>
      <c r="C18" s="35">
        <f aca="true" t="shared" si="1" ref="C18:K18">SUM(C11:C17)</f>
        <v>180313271</v>
      </c>
      <c r="D18" s="36">
        <f t="shared" si="1"/>
        <v>43748404</v>
      </c>
      <c r="E18" s="34">
        <f t="shared" si="1"/>
        <v>127676877</v>
      </c>
      <c r="F18" s="35">
        <f t="shared" si="1"/>
        <v>160263634</v>
      </c>
      <c r="G18" s="37">
        <f t="shared" si="1"/>
        <v>160263634</v>
      </c>
      <c r="H18" s="38">
        <f t="shared" si="1"/>
        <v>141596767</v>
      </c>
      <c r="I18" s="34">
        <f t="shared" si="1"/>
        <v>196137503</v>
      </c>
      <c r="J18" s="35">
        <f t="shared" si="1"/>
        <v>205212905</v>
      </c>
      <c r="K18" s="37">
        <f t="shared" si="1"/>
        <v>217725738</v>
      </c>
    </row>
    <row r="19" spans="1:11" ht="12.75">
      <c r="A19" s="33" t="s">
        <v>29</v>
      </c>
      <c r="B19" s="39">
        <f>+B10-B18</f>
        <v>-53759033</v>
      </c>
      <c r="C19" s="40">
        <f aca="true" t="shared" si="2" ref="C19:K19">+C10-C18</f>
        <v>-53180643</v>
      </c>
      <c r="D19" s="41">
        <f t="shared" si="2"/>
        <v>-38613583</v>
      </c>
      <c r="E19" s="39">
        <f t="shared" si="2"/>
        <v>1609444</v>
      </c>
      <c r="F19" s="40">
        <f t="shared" si="2"/>
        <v>42913655</v>
      </c>
      <c r="G19" s="42">
        <f t="shared" si="2"/>
        <v>42913655</v>
      </c>
      <c r="H19" s="43">
        <f t="shared" si="2"/>
        <v>-13428894</v>
      </c>
      <c r="I19" s="39">
        <f t="shared" si="2"/>
        <v>11215649</v>
      </c>
      <c r="J19" s="40">
        <f t="shared" si="2"/>
        <v>12311507</v>
      </c>
      <c r="K19" s="42">
        <f t="shared" si="2"/>
        <v>16901662</v>
      </c>
    </row>
    <row r="20" spans="1:11" ht="20.25">
      <c r="A20" s="44" t="s">
        <v>30</v>
      </c>
      <c r="B20" s="45">
        <v>92293074</v>
      </c>
      <c r="C20" s="46">
        <v>92960000</v>
      </c>
      <c r="D20" s="47">
        <v>9360367</v>
      </c>
      <c r="E20" s="45">
        <v>77078950</v>
      </c>
      <c r="F20" s="46">
        <v>78413000</v>
      </c>
      <c r="G20" s="48">
        <v>78413000</v>
      </c>
      <c r="H20" s="49">
        <v>80667674</v>
      </c>
      <c r="I20" s="45">
        <v>57164000</v>
      </c>
      <c r="J20" s="46">
        <v>56035000</v>
      </c>
      <c r="K20" s="48">
        <v>65427000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38534041</v>
      </c>
      <c r="C22" s="57">
        <f aca="true" t="shared" si="3" ref="C22:K22">SUM(C19:C21)</f>
        <v>39779357</v>
      </c>
      <c r="D22" s="58">
        <f t="shared" si="3"/>
        <v>-29253216</v>
      </c>
      <c r="E22" s="56">
        <f t="shared" si="3"/>
        <v>78688394</v>
      </c>
      <c r="F22" s="57">
        <f t="shared" si="3"/>
        <v>121326655</v>
      </c>
      <c r="G22" s="59">
        <f t="shared" si="3"/>
        <v>121326655</v>
      </c>
      <c r="H22" s="60">
        <f t="shared" si="3"/>
        <v>67238780</v>
      </c>
      <c r="I22" s="56">
        <f t="shared" si="3"/>
        <v>68379649</v>
      </c>
      <c r="J22" s="57">
        <f t="shared" si="3"/>
        <v>68346507</v>
      </c>
      <c r="K22" s="59">
        <f t="shared" si="3"/>
        <v>82328662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38534041</v>
      </c>
      <c r="C24" s="40">
        <f aca="true" t="shared" si="4" ref="C24:K24">SUM(C22:C23)</f>
        <v>39779357</v>
      </c>
      <c r="D24" s="41">
        <f t="shared" si="4"/>
        <v>-29253216</v>
      </c>
      <c r="E24" s="39">
        <f t="shared" si="4"/>
        <v>78688394</v>
      </c>
      <c r="F24" s="40">
        <f t="shared" si="4"/>
        <v>121326655</v>
      </c>
      <c r="G24" s="42">
        <f t="shared" si="4"/>
        <v>121326655</v>
      </c>
      <c r="H24" s="43">
        <f t="shared" si="4"/>
        <v>67238780</v>
      </c>
      <c r="I24" s="39">
        <f t="shared" si="4"/>
        <v>68379649</v>
      </c>
      <c r="J24" s="40">
        <f t="shared" si="4"/>
        <v>68346507</v>
      </c>
      <c r="K24" s="42">
        <f t="shared" si="4"/>
        <v>82328662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90514845</v>
      </c>
      <c r="C27" s="7">
        <v>87219436</v>
      </c>
      <c r="D27" s="69">
        <v>-15092807</v>
      </c>
      <c r="E27" s="70">
        <v>100964534</v>
      </c>
      <c r="F27" s="7">
        <v>139925802</v>
      </c>
      <c r="G27" s="71">
        <v>139925802</v>
      </c>
      <c r="H27" s="72">
        <v>371785796</v>
      </c>
      <c r="I27" s="70">
        <v>62189771</v>
      </c>
      <c r="J27" s="7">
        <v>34129176</v>
      </c>
      <c r="K27" s="71">
        <v>41968554</v>
      </c>
    </row>
    <row r="28" spans="1:11" ht="12.75">
      <c r="A28" s="73" t="s">
        <v>34</v>
      </c>
      <c r="B28" s="6">
        <v>78984615</v>
      </c>
      <c r="C28" s="6">
        <v>87219436</v>
      </c>
      <c r="D28" s="23">
        <v>-10482598</v>
      </c>
      <c r="E28" s="24">
        <v>399039269</v>
      </c>
      <c r="F28" s="6">
        <v>406139268</v>
      </c>
      <c r="G28" s="25">
        <v>406139268</v>
      </c>
      <c r="H28" s="26">
        <v>195414497</v>
      </c>
      <c r="I28" s="24">
        <v>55805801</v>
      </c>
      <c r="J28" s="6">
        <v>29430200</v>
      </c>
      <c r="K28" s="25">
        <v>36999649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11530230</v>
      </c>
      <c r="C31" s="6">
        <v>0</v>
      </c>
      <c r="D31" s="23">
        <v>12548427</v>
      </c>
      <c r="E31" s="24">
        <v>1120000</v>
      </c>
      <c r="F31" s="6">
        <v>33484127</v>
      </c>
      <c r="G31" s="25">
        <v>33484127</v>
      </c>
      <c r="H31" s="26">
        <v>314629309</v>
      </c>
      <c r="I31" s="24">
        <v>6383970</v>
      </c>
      <c r="J31" s="6">
        <v>4698976</v>
      </c>
      <c r="K31" s="25">
        <v>4968905</v>
      </c>
    </row>
    <row r="32" spans="1:11" ht="12.75">
      <c r="A32" s="33" t="s">
        <v>37</v>
      </c>
      <c r="B32" s="7">
        <f>SUM(B28:B31)</f>
        <v>90514845</v>
      </c>
      <c r="C32" s="7">
        <f aca="true" t="shared" si="5" ref="C32:K32">SUM(C28:C31)</f>
        <v>87219436</v>
      </c>
      <c r="D32" s="69">
        <f t="shared" si="5"/>
        <v>2065829</v>
      </c>
      <c r="E32" s="70">
        <f t="shared" si="5"/>
        <v>400159269</v>
      </c>
      <c r="F32" s="7">
        <f t="shared" si="5"/>
        <v>439623395</v>
      </c>
      <c r="G32" s="71">
        <f t="shared" si="5"/>
        <v>439623395</v>
      </c>
      <c r="H32" s="72">
        <f t="shared" si="5"/>
        <v>510043806</v>
      </c>
      <c r="I32" s="70">
        <f t="shared" si="5"/>
        <v>62189771</v>
      </c>
      <c r="J32" s="7">
        <f t="shared" si="5"/>
        <v>34129176</v>
      </c>
      <c r="K32" s="71">
        <f t="shared" si="5"/>
        <v>41968554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21999251</v>
      </c>
      <c r="C35" s="6">
        <v>9831665</v>
      </c>
      <c r="D35" s="23">
        <v>-13129931</v>
      </c>
      <c r="E35" s="24">
        <v>4617371</v>
      </c>
      <c r="F35" s="6">
        <v>3835817</v>
      </c>
      <c r="G35" s="25">
        <v>3835817</v>
      </c>
      <c r="H35" s="26">
        <v>51113898</v>
      </c>
      <c r="I35" s="24">
        <v>81394924</v>
      </c>
      <c r="J35" s="6">
        <v>153394883</v>
      </c>
      <c r="K35" s="25">
        <v>149863767</v>
      </c>
    </row>
    <row r="36" spans="1:11" ht="12.75">
      <c r="A36" s="22" t="s">
        <v>40</v>
      </c>
      <c r="B36" s="6">
        <v>319569723</v>
      </c>
      <c r="C36" s="6">
        <v>341593049</v>
      </c>
      <c r="D36" s="23">
        <v>-15092807</v>
      </c>
      <c r="E36" s="24">
        <v>422924852</v>
      </c>
      <c r="F36" s="6">
        <v>461886120</v>
      </c>
      <c r="G36" s="25">
        <v>461886120</v>
      </c>
      <c r="H36" s="26">
        <v>470604235</v>
      </c>
      <c r="I36" s="24">
        <v>677314185</v>
      </c>
      <c r="J36" s="6">
        <v>647009265</v>
      </c>
      <c r="K36" s="25">
        <v>700334522</v>
      </c>
    </row>
    <row r="37" spans="1:11" ht="12.75">
      <c r="A37" s="22" t="s">
        <v>41</v>
      </c>
      <c r="B37" s="6">
        <v>43128365</v>
      </c>
      <c r="C37" s="6">
        <v>20244695</v>
      </c>
      <c r="D37" s="23">
        <v>-1219361</v>
      </c>
      <c r="E37" s="24">
        <v>21031724</v>
      </c>
      <c r="F37" s="6">
        <v>22735234</v>
      </c>
      <c r="G37" s="25">
        <v>22735234</v>
      </c>
      <c r="H37" s="26">
        <v>43122323</v>
      </c>
      <c r="I37" s="24">
        <v>18863000</v>
      </c>
      <c r="J37" s="6">
        <v>22591436</v>
      </c>
      <c r="K37" s="25">
        <v>23811374</v>
      </c>
    </row>
    <row r="38" spans="1:11" ht="12.75">
      <c r="A38" s="22" t="s">
        <v>42</v>
      </c>
      <c r="B38" s="6">
        <v>5074206</v>
      </c>
      <c r="C38" s="6">
        <v>2356586</v>
      </c>
      <c r="D38" s="23">
        <v>2519864</v>
      </c>
      <c r="E38" s="24">
        <v>1575032</v>
      </c>
      <c r="F38" s="6">
        <v>1000000</v>
      </c>
      <c r="G38" s="25">
        <v>1000000</v>
      </c>
      <c r="H38" s="26">
        <v>16314938</v>
      </c>
      <c r="I38" s="24">
        <v>3000000</v>
      </c>
      <c r="J38" s="6">
        <v>3162000</v>
      </c>
      <c r="K38" s="25">
        <v>3332748</v>
      </c>
    </row>
    <row r="39" spans="1:11" ht="12.75">
      <c r="A39" s="22" t="s">
        <v>43</v>
      </c>
      <c r="B39" s="6">
        <v>293366403</v>
      </c>
      <c r="C39" s="6">
        <v>328823433</v>
      </c>
      <c r="D39" s="23">
        <v>-270025</v>
      </c>
      <c r="E39" s="24">
        <v>326247073</v>
      </c>
      <c r="F39" s="6">
        <v>320660048</v>
      </c>
      <c r="G39" s="25">
        <v>320660048</v>
      </c>
      <c r="H39" s="26">
        <v>395042092</v>
      </c>
      <c r="I39" s="24">
        <v>668466460</v>
      </c>
      <c r="J39" s="6">
        <v>706304205</v>
      </c>
      <c r="K39" s="25">
        <v>740725505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102683220</v>
      </c>
      <c r="C42" s="6">
        <v>101038502</v>
      </c>
      <c r="D42" s="23">
        <v>-34194035</v>
      </c>
      <c r="E42" s="24">
        <v>-124520877</v>
      </c>
      <c r="F42" s="6">
        <v>-133963634</v>
      </c>
      <c r="G42" s="25">
        <v>-133963634</v>
      </c>
      <c r="H42" s="26">
        <v>-115605367</v>
      </c>
      <c r="I42" s="24">
        <v>101379649</v>
      </c>
      <c r="J42" s="6">
        <v>106360086</v>
      </c>
      <c r="K42" s="25">
        <v>114397728</v>
      </c>
    </row>
    <row r="43" spans="1:11" ht="12.75">
      <c r="A43" s="22" t="s">
        <v>46</v>
      </c>
      <c r="B43" s="6">
        <v>-83416190</v>
      </c>
      <c r="C43" s="6">
        <v>-87423491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-61189770</v>
      </c>
      <c r="J43" s="6">
        <v>-295120</v>
      </c>
      <c r="K43" s="25">
        <v>-1421972</v>
      </c>
    </row>
    <row r="44" spans="1:11" ht="12.75">
      <c r="A44" s="22" t="s">
        <v>47</v>
      </c>
      <c r="B44" s="6">
        <v>-11910559</v>
      </c>
      <c r="C44" s="6">
        <v>-21281079</v>
      </c>
      <c r="D44" s="23">
        <v>260658</v>
      </c>
      <c r="E44" s="24">
        <v>-417938</v>
      </c>
      <c r="F44" s="6">
        <v>0</v>
      </c>
      <c r="G44" s="25">
        <v>0</v>
      </c>
      <c r="H44" s="26">
        <v>2718715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9243827</v>
      </c>
      <c r="C45" s="7">
        <v>1594929</v>
      </c>
      <c r="D45" s="69">
        <v>-33933377</v>
      </c>
      <c r="E45" s="70">
        <v>-123343886</v>
      </c>
      <c r="F45" s="7">
        <v>-132368705</v>
      </c>
      <c r="G45" s="71">
        <v>-132368705</v>
      </c>
      <c r="H45" s="72">
        <v>-112886652</v>
      </c>
      <c r="I45" s="70">
        <v>55969879</v>
      </c>
      <c r="J45" s="7">
        <v>122697086</v>
      </c>
      <c r="K45" s="71">
        <v>130506006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9261827</v>
      </c>
      <c r="C48" s="6">
        <v>1594929</v>
      </c>
      <c r="D48" s="23">
        <v>-14883973</v>
      </c>
      <c r="E48" s="24">
        <v>1594929</v>
      </c>
      <c r="F48" s="6">
        <v>1594929</v>
      </c>
      <c r="G48" s="25">
        <v>1594929</v>
      </c>
      <c r="H48" s="26">
        <v>19340842</v>
      </c>
      <c r="I48" s="24">
        <v>63969879</v>
      </c>
      <c r="J48" s="6">
        <v>122697086</v>
      </c>
      <c r="K48" s="25">
        <v>130506006</v>
      </c>
    </row>
    <row r="49" spans="1:11" ht="12.75">
      <c r="A49" s="22" t="s">
        <v>51</v>
      </c>
      <c r="B49" s="6">
        <f>+B75</f>
        <v>-3335496.3654460236</v>
      </c>
      <c r="C49" s="6">
        <f aca="true" t="shared" si="6" ref="C49:K49">+C75</f>
        <v>9539228.654846929</v>
      </c>
      <c r="D49" s="23">
        <f t="shared" si="6"/>
        <v>-2071951.9221955566</v>
      </c>
      <c r="E49" s="24">
        <f t="shared" si="6"/>
        <v>19897653</v>
      </c>
      <c r="F49" s="6">
        <f t="shared" si="6"/>
        <v>20265114</v>
      </c>
      <c r="G49" s="25">
        <f t="shared" si="6"/>
        <v>20265114</v>
      </c>
      <c r="H49" s="26">
        <f t="shared" si="6"/>
        <v>39261036.47640596</v>
      </c>
      <c r="I49" s="24">
        <f t="shared" si="6"/>
        <v>858114.4733123053</v>
      </c>
      <c r="J49" s="6">
        <f t="shared" si="6"/>
        <v>-8590432.443028696</v>
      </c>
      <c r="K49" s="25">
        <f t="shared" si="6"/>
        <v>3485822.393221829</v>
      </c>
    </row>
    <row r="50" spans="1:11" ht="12.75">
      <c r="A50" s="33" t="s">
        <v>52</v>
      </c>
      <c r="B50" s="7">
        <f>+B48-B49</f>
        <v>12597323.365446024</v>
      </c>
      <c r="C50" s="7">
        <f aca="true" t="shared" si="7" ref="C50:K50">+C48-C49</f>
        <v>-7944299.654846929</v>
      </c>
      <c r="D50" s="69">
        <f t="shared" si="7"/>
        <v>-12812021.077804442</v>
      </c>
      <c r="E50" s="70">
        <f t="shared" si="7"/>
        <v>-18302724</v>
      </c>
      <c r="F50" s="7">
        <f t="shared" si="7"/>
        <v>-18670185</v>
      </c>
      <c r="G50" s="71">
        <f t="shared" si="7"/>
        <v>-18670185</v>
      </c>
      <c r="H50" s="72">
        <f t="shared" si="7"/>
        <v>-19920194.476405963</v>
      </c>
      <c r="I50" s="70">
        <f t="shared" si="7"/>
        <v>63111764.5266877</v>
      </c>
      <c r="J50" s="7">
        <f t="shared" si="7"/>
        <v>131287518.44302869</v>
      </c>
      <c r="K50" s="71">
        <f t="shared" si="7"/>
        <v>127020183.60677817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319569721</v>
      </c>
      <c r="C53" s="6">
        <v>318938189</v>
      </c>
      <c r="D53" s="23">
        <v>-4782577</v>
      </c>
      <c r="E53" s="24">
        <v>416282791</v>
      </c>
      <c r="F53" s="6">
        <v>434104857</v>
      </c>
      <c r="G53" s="25">
        <v>434104857</v>
      </c>
      <c r="H53" s="26">
        <v>422881419</v>
      </c>
      <c r="I53" s="24">
        <v>666926405</v>
      </c>
      <c r="J53" s="6">
        <v>619476265</v>
      </c>
      <c r="K53" s="25">
        <v>665334522</v>
      </c>
    </row>
    <row r="54" spans="1:11" ht="12.75">
      <c r="A54" s="22" t="s">
        <v>55</v>
      </c>
      <c r="B54" s="6">
        <v>15448980</v>
      </c>
      <c r="C54" s="6">
        <v>17753732</v>
      </c>
      <c r="D54" s="23">
        <v>0</v>
      </c>
      <c r="E54" s="24">
        <v>1578000</v>
      </c>
      <c r="F54" s="6">
        <v>19000000</v>
      </c>
      <c r="G54" s="25">
        <v>19000000</v>
      </c>
      <c r="H54" s="26">
        <v>17472893</v>
      </c>
      <c r="I54" s="24">
        <v>20000000</v>
      </c>
      <c r="J54" s="6">
        <v>21080000</v>
      </c>
      <c r="K54" s="25">
        <v>22218320</v>
      </c>
    </row>
    <row r="55" spans="1:11" ht="12.75">
      <c r="A55" s="22" t="s">
        <v>56</v>
      </c>
      <c r="B55" s="6">
        <v>0</v>
      </c>
      <c r="C55" s="6">
        <v>0</v>
      </c>
      <c r="D55" s="23">
        <v>-10977459</v>
      </c>
      <c r="E55" s="24">
        <v>22262725</v>
      </c>
      <c r="F55" s="6">
        <v>22262725</v>
      </c>
      <c r="G55" s="25">
        <v>22262725</v>
      </c>
      <c r="H55" s="26">
        <v>205617662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0</v>
      </c>
      <c r="C56" s="6">
        <v>0</v>
      </c>
      <c r="D56" s="23">
        <v>124227</v>
      </c>
      <c r="E56" s="24">
        <v>3175200</v>
      </c>
      <c r="F56" s="6">
        <v>2681250</v>
      </c>
      <c r="G56" s="25">
        <v>2681250</v>
      </c>
      <c r="H56" s="26">
        <v>2846741</v>
      </c>
      <c r="I56" s="24">
        <v>5975000</v>
      </c>
      <c r="J56" s="6">
        <v>6297650</v>
      </c>
      <c r="K56" s="25">
        <v>6637723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3400000</v>
      </c>
      <c r="F59" s="6">
        <v>3400000</v>
      </c>
      <c r="G59" s="25">
        <v>3400000</v>
      </c>
      <c r="H59" s="26">
        <v>3381000</v>
      </c>
      <c r="I59" s="24">
        <v>3260000</v>
      </c>
      <c r="J59" s="6">
        <v>3436040</v>
      </c>
      <c r="K59" s="25">
        <v>3621586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1.7090824265928568</v>
      </c>
      <c r="C70" s="5">
        <f aca="true" t="shared" si="8" ref="C70:K70">IF(ISERROR(C71/C72),0,(C71/C72))</f>
        <v>1.4059347116081053</v>
      </c>
      <c r="D70" s="5">
        <f t="shared" si="8"/>
        <v>0.00011397799799347689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7.933206029142045E-05</v>
      </c>
      <c r="I70" s="5">
        <f t="shared" si="8"/>
        <v>0.8840657528682248</v>
      </c>
      <c r="J70" s="5">
        <f t="shared" si="8"/>
        <v>0.9264986814209728</v>
      </c>
      <c r="K70" s="5">
        <f t="shared" si="8"/>
        <v>0.9007844247471685</v>
      </c>
    </row>
    <row r="71" spans="1:11" ht="12.75" hidden="1">
      <c r="A71" s="2" t="s">
        <v>120</v>
      </c>
      <c r="B71" s="2">
        <f>+B83</f>
        <v>16679161</v>
      </c>
      <c r="C71" s="2">
        <f aca="true" t="shared" si="9" ref="C71:K71">+C83</f>
        <v>12593902</v>
      </c>
      <c r="D71" s="2">
        <f t="shared" si="9"/>
        <v>268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1007</v>
      </c>
      <c r="I71" s="2">
        <f t="shared" si="9"/>
        <v>69507152</v>
      </c>
      <c r="J71" s="2">
        <f t="shared" si="9"/>
        <v>76815031</v>
      </c>
      <c r="K71" s="2">
        <f t="shared" si="9"/>
        <v>77715469</v>
      </c>
    </row>
    <row r="72" spans="1:11" ht="12.75" hidden="1">
      <c r="A72" s="2" t="s">
        <v>121</v>
      </c>
      <c r="B72" s="2">
        <f>+B77</f>
        <v>9759132</v>
      </c>
      <c r="C72" s="2">
        <f aca="true" t="shared" si="10" ref="C72:K72">+C77</f>
        <v>8957672</v>
      </c>
      <c r="D72" s="2">
        <f t="shared" si="10"/>
        <v>2351331</v>
      </c>
      <c r="E72" s="2">
        <f t="shared" si="10"/>
        <v>13813518</v>
      </c>
      <c r="F72" s="2">
        <f t="shared" si="10"/>
        <v>87704489</v>
      </c>
      <c r="G72" s="2">
        <f t="shared" si="10"/>
        <v>87704489</v>
      </c>
      <c r="H72" s="2">
        <f t="shared" si="10"/>
        <v>12693481</v>
      </c>
      <c r="I72" s="2">
        <f t="shared" si="10"/>
        <v>78622152</v>
      </c>
      <c r="J72" s="2">
        <f t="shared" si="10"/>
        <v>82908948</v>
      </c>
      <c r="K72" s="2">
        <f t="shared" si="10"/>
        <v>86275325</v>
      </c>
    </row>
    <row r="73" spans="1:11" ht="12.75" hidden="1">
      <c r="A73" s="2" t="s">
        <v>122</v>
      </c>
      <c r="B73" s="2">
        <f>+B74</f>
        <v>-5779560.666666666</v>
      </c>
      <c r="C73" s="2">
        <f aca="true" t="shared" si="11" ref="C73:K73">+(C78+C80+C81+C82)-(B78+B80+B81+B82)</f>
        <v>-4620452</v>
      </c>
      <c r="D73" s="2">
        <f t="shared" si="11"/>
        <v>-5596466</v>
      </c>
      <c r="E73" s="2">
        <f t="shared" si="11"/>
        <v>382172</v>
      </c>
      <c r="F73" s="2">
        <f>+(F78+F80+F81+F82)-(D78+D80+D81+D82)</f>
        <v>-399382</v>
      </c>
      <c r="G73" s="2">
        <f>+(G78+G80+G81+G82)-(D78+D80+D81+D82)</f>
        <v>-399382</v>
      </c>
      <c r="H73" s="2">
        <f>+(H78+H80+H81+H82)-(D78+D80+D81+D82)</f>
        <v>29778274</v>
      </c>
      <c r="I73" s="2">
        <f>+(I78+I80+I81+I82)-(E78+E80+E81+E82)</f>
        <v>15288831</v>
      </c>
      <c r="J73" s="2">
        <f t="shared" si="11"/>
        <v>13272752</v>
      </c>
      <c r="K73" s="2">
        <f t="shared" si="11"/>
        <v>-11340036</v>
      </c>
    </row>
    <row r="74" spans="1:11" ht="12.75" hidden="1">
      <c r="A74" s="2" t="s">
        <v>123</v>
      </c>
      <c r="B74" s="2">
        <f>+TREND(C74:E74)</f>
        <v>-5779560.666666666</v>
      </c>
      <c r="C74" s="2">
        <f>+C73</f>
        <v>-4620452</v>
      </c>
      <c r="D74" s="2">
        <f aca="true" t="shared" si="12" ref="D74:K74">+D73</f>
        <v>-5596466</v>
      </c>
      <c r="E74" s="2">
        <f t="shared" si="12"/>
        <v>382172</v>
      </c>
      <c r="F74" s="2">
        <f t="shared" si="12"/>
        <v>-399382</v>
      </c>
      <c r="G74" s="2">
        <f t="shared" si="12"/>
        <v>-399382</v>
      </c>
      <c r="H74" s="2">
        <f t="shared" si="12"/>
        <v>29778274</v>
      </c>
      <c r="I74" s="2">
        <f t="shared" si="12"/>
        <v>15288831</v>
      </c>
      <c r="J74" s="2">
        <f t="shared" si="12"/>
        <v>13272752</v>
      </c>
      <c r="K74" s="2">
        <f t="shared" si="12"/>
        <v>-11340036</v>
      </c>
    </row>
    <row r="75" spans="1:11" ht="12.75" hidden="1">
      <c r="A75" s="2" t="s">
        <v>124</v>
      </c>
      <c r="B75" s="2">
        <f>+B84-(((B80+B81+B78)*B70)-B79)</f>
        <v>-3335496.3654460236</v>
      </c>
      <c r="C75" s="2">
        <f aca="true" t="shared" si="13" ref="C75:K75">+C84-(((C80+C81+C78)*C70)-C79)</f>
        <v>9539228.654846929</v>
      </c>
      <c r="D75" s="2">
        <f t="shared" si="13"/>
        <v>-2071951.9221955566</v>
      </c>
      <c r="E75" s="2">
        <f t="shared" si="13"/>
        <v>19897653</v>
      </c>
      <c r="F75" s="2">
        <f t="shared" si="13"/>
        <v>20265114</v>
      </c>
      <c r="G75" s="2">
        <f t="shared" si="13"/>
        <v>20265114</v>
      </c>
      <c r="H75" s="2">
        <f t="shared" si="13"/>
        <v>39261036.47640596</v>
      </c>
      <c r="I75" s="2">
        <f t="shared" si="13"/>
        <v>858114.4733123053</v>
      </c>
      <c r="J75" s="2">
        <f t="shared" si="13"/>
        <v>-8590432.443028696</v>
      </c>
      <c r="K75" s="2">
        <f t="shared" si="13"/>
        <v>3485822.393221829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9759132</v>
      </c>
      <c r="C77" s="3">
        <v>8957672</v>
      </c>
      <c r="D77" s="3">
        <v>2351331</v>
      </c>
      <c r="E77" s="3">
        <v>13813518</v>
      </c>
      <c r="F77" s="3">
        <v>87704489</v>
      </c>
      <c r="G77" s="3">
        <v>87704489</v>
      </c>
      <c r="H77" s="3">
        <v>12693481</v>
      </c>
      <c r="I77" s="3">
        <v>78622152</v>
      </c>
      <c r="J77" s="3">
        <v>82908948</v>
      </c>
      <c r="K77" s="3">
        <v>86275325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17123861</v>
      </c>
      <c r="C79" s="3">
        <v>19873563</v>
      </c>
      <c r="D79" s="3">
        <v>-2071752</v>
      </c>
      <c r="E79" s="3">
        <v>19897653</v>
      </c>
      <c r="F79" s="3">
        <v>20265114</v>
      </c>
      <c r="G79" s="3">
        <v>20265114</v>
      </c>
      <c r="H79" s="3">
        <v>39263538</v>
      </c>
      <c r="I79" s="3">
        <v>16263000</v>
      </c>
      <c r="J79" s="3">
        <v>19851036</v>
      </c>
      <c r="K79" s="3">
        <v>20922992</v>
      </c>
    </row>
    <row r="80" spans="1:11" ht="13.5" hidden="1">
      <c r="A80" s="1" t="s">
        <v>69</v>
      </c>
      <c r="B80" s="3">
        <v>461036</v>
      </c>
      <c r="C80" s="3">
        <v>2560316</v>
      </c>
      <c r="D80" s="3">
        <v>1036309</v>
      </c>
      <c r="E80" s="3">
        <v>1354660</v>
      </c>
      <c r="F80" s="3">
        <v>1354660</v>
      </c>
      <c r="G80" s="3">
        <v>1354660</v>
      </c>
      <c r="H80" s="3">
        <v>20581275</v>
      </c>
      <c r="I80" s="3">
        <v>17425045</v>
      </c>
      <c r="J80" s="3">
        <v>30697797</v>
      </c>
      <c r="K80" s="3">
        <v>19357761</v>
      </c>
    </row>
    <row r="81" spans="1:11" ht="13.5" hidden="1">
      <c r="A81" s="1" t="s">
        <v>70</v>
      </c>
      <c r="B81" s="3">
        <v>11509924</v>
      </c>
      <c r="C81" s="3">
        <v>4790192</v>
      </c>
      <c r="D81" s="3">
        <v>717733</v>
      </c>
      <c r="E81" s="3">
        <v>781554</v>
      </c>
      <c r="F81" s="3">
        <v>0</v>
      </c>
      <c r="G81" s="3">
        <v>0</v>
      </c>
      <c r="H81" s="3">
        <v>10951041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16679161</v>
      </c>
      <c r="C83" s="3">
        <v>12593902</v>
      </c>
      <c r="D83" s="3">
        <v>268</v>
      </c>
      <c r="E83" s="3">
        <v>0</v>
      </c>
      <c r="F83" s="3">
        <v>0</v>
      </c>
      <c r="G83" s="3">
        <v>0</v>
      </c>
      <c r="H83" s="3">
        <v>1007</v>
      </c>
      <c r="I83" s="3">
        <v>69507152</v>
      </c>
      <c r="J83" s="3">
        <v>76815031</v>
      </c>
      <c r="K83" s="3">
        <v>77715469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21480724</v>
      </c>
      <c r="C5" s="6">
        <v>21625697</v>
      </c>
      <c r="D5" s="23">
        <v>283607</v>
      </c>
      <c r="E5" s="24">
        <v>36602572</v>
      </c>
      <c r="F5" s="6">
        <v>35013355</v>
      </c>
      <c r="G5" s="25">
        <v>35013355</v>
      </c>
      <c r="H5" s="26">
        <v>258845</v>
      </c>
      <c r="I5" s="24">
        <v>40992661</v>
      </c>
      <c r="J5" s="6">
        <v>43452221</v>
      </c>
      <c r="K5" s="25">
        <v>46059354</v>
      </c>
    </row>
    <row r="6" spans="1:11" ht="12.75">
      <c r="A6" s="22" t="s">
        <v>19</v>
      </c>
      <c r="B6" s="6">
        <v>105179840</v>
      </c>
      <c r="C6" s="6">
        <v>116262782</v>
      </c>
      <c r="D6" s="23">
        <v>14447629</v>
      </c>
      <c r="E6" s="24">
        <v>148783405</v>
      </c>
      <c r="F6" s="6">
        <v>181533122</v>
      </c>
      <c r="G6" s="25">
        <v>181533122</v>
      </c>
      <c r="H6" s="26">
        <v>9341459</v>
      </c>
      <c r="I6" s="24">
        <v>197281086</v>
      </c>
      <c r="J6" s="6">
        <v>209117948</v>
      </c>
      <c r="K6" s="25">
        <v>221665028</v>
      </c>
    </row>
    <row r="7" spans="1:11" ht="12.75">
      <c r="A7" s="22" t="s">
        <v>20</v>
      </c>
      <c r="B7" s="6">
        <v>909666</v>
      </c>
      <c r="C7" s="6">
        <v>1726590</v>
      </c>
      <c r="D7" s="23">
        <v>67071</v>
      </c>
      <c r="E7" s="24">
        <v>2015398</v>
      </c>
      <c r="F7" s="6">
        <v>626234</v>
      </c>
      <c r="G7" s="25">
        <v>626234</v>
      </c>
      <c r="H7" s="26">
        <v>42927</v>
      </c>
      <c r="I7" s="24">
        <v>3268158</v>
      </c>
      <c r="J7" s="6">
        <v>3464248</v>
      </c>
      <c r="K7" s="25">
        <v>3672102</v>
      </c>
    </row>
    <row r="8" spans="1:11" ht="12.75">
      <c r="A8" s="22" t="s">
        <v>21</v>
      </c>
      <c r="B8" s="6">
        <v>49841244</v>
      </c>
      <c r="C8" s="6">
        <v>109040331</v>
      </c>
      <c r="D8" s="23">
        <v>4993001</v>
      </c>
      <c r="E8" s="24">
        <v>102040632</v>
      </c>
      <c r="F8" s="6">
        <v>101009131</v>
      </c>
      <c r="G8" s="25">
        <v>101009131</v>
      </c>
      <c r="H8" s="26">
        <v>557282</v>
      </c>
      <c r="I8" s="24">
        <v>102332056</v>
      </c>
      <c r="J8" s="6">
        <v>108471976</v>
      </c>
      <c r="K8" s="25">
        <v>114980298</v>
      </c>
    </row>
    <row r="9" spans="1:11" ht="12.75">
      <c r="A9" s="22" t="s">
        <v>22</v>
      </c>
      <c r="B9" s="6">
        <v>10768083</v>
      </c>
      <c r="C9" s="6">
        <v>15149923</v>
      </c>
      <c r="D9" s="23">
        <v>294904</v>
      </c>
      <c r="E9" s="24">
        <v>9595917</v>
      </c>
      <c r="F9" s="6">
        <v>9855780</v>
      </c>
      <c r="G9" s="25">
        <v>9855780</v>
      </c>
      <c r="H9" s="26">
        <v>4471725</v>
      </c>
      <c r="I9" s="24">
        <v>15519368</v>
      </c>
      <c r="J9" s="6">
        <v>16450529</v>
      </c>
      <c r="K9" s="25">
        <v>17437566</v>
      </c>
    </row>
    <row r="10" spans="1:11" ht="20.25">
      <c r="A10" s="27" t="s">
        <v>114</v>
      </c>
      <c r="B10" s="28">
        <f>SUM(B5:B9)</f>
        <v>188179557</v>
      </c>
      <c r="C10" s="29">
        <f aca="true" t="shared" si="0" ref="C10:K10">SUM(C5:C9)</f>
        <v>263805323</v>
      </c>
      <c r="D10" s="30">
        <f t="shared" si="0"/>
        <v>20086212</v>
      </c>
      <c r="E10" s="28">
        <f t="shared" si="0"/>
        <v>299037924</v>
      </c>
      <c r="F10" s="29">
        <f t="shared" si="0"/>
        <v>328037622</v>
      </c>
      <c r="G10" s="31">
        <f t="shared" si="0"/>
        <v>328037622</v>
      </c>
      <c r="H10" s="32">
        <f t="shared" si="0"/>
        <v>14672238</v>
      </c>
      <c r="I10" s="28">
        <f t="shared" si="0"/>
        <v>359393329</v>
      </c>
      <c r="J10" s="29">
        <f t="shared" si="0"/>
        <v>380956922</v>
      </c>
      <c r="K10" s="31">
        <f t="shared" si="0"/>
        <v>403814348</v>
      </c>
    </row>
    <row r="11" spans="1:11" ht="12.75">
      <c r="A11" s="22" t="s">
        <v>23</v>
      </c>
      <c r="B11" s="6">
        <v>76236458</v>
      </c>
      <c r="C11" s="6">
        <v>108123103</v>
      </c>
      <c r="D11" s="23">
        <v>14097520</v>
      </c>
      <c r="E11" s="24">
        <v>146016239</v>
      </c>
      <c r="F11" s="6">
        <v>153974726</v>
      </c>
      <c r="G11" s="25">
        <v>153974726</v>
      </c>
      <c r="H11" s="26">
        <v>30292565</v>
      </c>
      <c r="I11" s="24">
        <v>156806863</v>
      </c>
      <c r="J11" s="6">
        <v>166215265</v>
      </c>
      <c r="K11" s="25">
        <v>176188204</v>
      </c>
    </row>
    <row r="12" spans="1:11" ht="12.75">
      <c r="A12" s="22" t="s">
        <v>24</v>
      </c>
      <c r="B12" s="6">
        <v>4285582</v>
      </c>
      <c r="C12" s="6">
        <v>7367925</v>
      </c>
      <c r="D12" s="23">
        <v>877984</v>
      </c>
      <c r="E12" s="24">
        <v>1293927</v>
      </c>
      <c r="F12" s="6">
        <v>9212503</v>
      </c>
      <c r="G12" s="25">
        <v>9212503</v>
      </c>
      <c r="H12" s="26">
        <v>755274</v>
      </c>
      <c r="I12" s="24">
        <v>9914897</v>
      </c>
      <c r="J12" s="6">
        <v>10509791</v>
      </c>
      <c r="K12" s="25">
        <v>11140378</v>
      </c>
    </row>
    <row r="13" spans="1:11" ht="12.75">
      <c r="A13" s="22" t="s">
        <v>115</v>
      </c>
      <c r="B13" s="6">
        <v>41081275</v>
      </c>
      <c r="C13" s="6">
        <v>65115683</v>
      </c>
      <c r="D13" s="23">
        <v>62613383</v>
      </c>
      <c r="E13" s="24">
        <v>30593906</v>
      </c>
      <c r="F13" s="6">
        <v>56422359</v>
      </c>
      <c r="G13" s="25">
        <v>56422359</v>
      </c>
      <c r="H13" s="26">
        <v>56681045</v>
      </c>
      <c r="I13" s="24">
        <v>65848564</v>
      </c>
      <c r="J13" s="6">
        <v>69799479</v>
      </c>
      <c r="K13" s="25">
        <v>73987444</v>
      </c>
    </row>
    <row r="14" spans="1:11" ht="12.75">
      <c r="A14" s="22" t="s">
        <v>25</v>
      </c>
      <c r="B14" s="6">
        <v>0</v>
      </c>
      <c r="C14" s="6">
        <v>6160131</v>
      </c>
      <c r="D14" s="23">
        <v>-2930531</v>
      </c>
      <c r="E14" s="24">
        <v>0</v>
      </c>
      <c r="F14" s="6">
        <v>0</v>
      </c>
      <c r="G14" s="25">
        <v>0</v>
      </c>
      <c r="H14" s="26">
        <v>0</v>
      </c>
      <c r="I14" s="24">
        <v>3487800</v>
      </c>
      <c r="J14" s="6">
        <v>4015068</v>
      </c>
      <c r="K14" s="25">
        <v>4255972</v>
      </c>
    </row>
    <row r="15" spans="1:11" ht="12.75">
      <c r="A15" s="22" t="s">
        <v>26</v>
      </c>
      <c r="B15" s="6">
        <v>55662777</v>
      </c>
      <c r="C15" s="6">
        <v>69092068</v>
      </c>
      <c r="D15" s="23">
        <v>20799973</v>
      </c>
      <c r="E15" s="24">
        <v>87311982</v>
      </c>
      <c r="F15" s="6">
        <v>86039863</v>
      </c>
      <c r="G15" s="25">
        <v>86039863</v>
      </c>
      <c r="H15" s="26">
        <v>15956967</v>
      </c>
      <c r="I15" s="24">
        <v>91651972</v>
      </c>
      <c r="J15" s="6">
        <v>97151090</v>
      </c>
      <c r="K15" s="25">
        <v>102980154</v>
      </c>
    </row>
    <row r="16" spans="1:11" ht="12.75">
      <c r="A16" s="22" t="s">
        <v>21</v>
      </c>
      <c r="B16" s="6">
        <v>18000</v>
      </c>
      <c r="C16" s="6">
        <v>0</v>
      </c>
      <c r="D16" s="23">
        <v>2521180</v>
      </c>
      <c r="E16" s="24">
        <v>1000400</v>
      </c>
      <c r="F16" s="6">
        <v>500200</v>
      </c>
      <c r="G16" s="25">
        <v>500200</v>
      </c>
      <c r="H16" s="26">
        <v>70786</v>
      </c>
      <c r="I16" s="24">
        <v>1286394</v>
      </c>
      <c r="J16" s="6">
        <v>1363578</v>
      </c>
      <c r="K16" s="25">
        <v>1445393</v>
      </c>
    </row>
    <row r="17" spans="1:11" ht="12.75">
      <c r="A17" s="22" t="s">
        <v>27</v>
      </c>
      <c r="B17" s="6">
        <v>63935549</v>
      </c>
      <c r="C17" s="6">
        <v>118308676</v>
      </c>
      <c r="D17" s="23">
        <v>23929275</v>
      </c>
      <c r="E17" s="24">
        <v>91617463</v>
      </c>
      <c r="F17" s="6">
        <v>79702320</v>
      </c>
      <c r="G17" s="25">
        <v>79702320</v>
      </c>
      <c r="H17" s="26">
        <v>16266554</v>
      </c>
      <c r="I17" s="24">
        <v>63662366</v>
      </c>
      <c r="J17" s="6">
        <v>67164112</v>
      </c>
      <c r="K17" s="25">
        <v>71193950</v>
      </c>
    </row>
    <row r="18" spans="1:11" ht="12.75">
      <c r="A18" s="33" t="s">
        <v>28</v>
      </c>
      <c r="B18" s="34">
        <f>SUM(B11:B17)</f>
        <v>241219641</v>
      </c>
      <c r="C18" s="35">
        <f aca="true" t="shared" si="1" ref="C18:K18">SUM(C11:C17)</f>
        <v>374167586</v>
      </c>
      <c r="D18" s="36">
        <f t="shared" si="1"/>
        <v>121908784</v>
      </c>
      <c r="E18" s="34">
        <f t="shared" si="1"/>
        <v>357833917</v>
      </c>
      <c r="F18" s="35">
        <f t="shared" si="1"/>
        <v>385851971</v>
      </c>
      <c r="G18" s="37">
        <f t="shared" si="1"/>
        <v>385851971</v>
      </c>
      <c r="H18" s="38">
        <f t="shared" si="1"/>
        <v>120023191</v>
      </c>
      <c r="I18" s="34">
        <f t="shared" si="1"/>
        <v>392658856</v>
      </c>
      <c r="J18" s="35">
        <f t="shared" si="1"/>
        <v>416218383</v>
      </c>
      <c r="K18" s="37">
        <f t="shared" si="1"/>
        <v>441191495</v>
      </c>
    </row>
    <row r="19" spans="1:11" ht="12.75">
      <c r="A19" s="33" t="s">
        <v>29</v>
      </c>
      <c r="B19" s="39">
        <f>+B10-B18</f>
        <v>-53040084</v>
      </c>
      <c r="C19" s="40">
        <f aca="true" t="shared" si="2" ref="C19:K19">+C10-C18</f>
        <v>-110362263</v>
      </c>
      <c r="D19" s="41">
        <f t="shared" si="2"/>
        <v>-101822572</v>
      </c>
      <c r="E19" s="39">
        <f t="shared" si="2"/>
        <v>-58795993</v>
      </c>
      <c r="F19" s="40">
        <f t="shared" si="2"/>
        <v>-57814349</v>
      </c>
      <c r="G19" s="42">
        <f t="shared" si="2"/>
        <v>-57814349</v>
      </c>
      <c r="H19" s="43">
        <f t="shared" si="2"/>
        <v>-105350953</v>
      </c>
      <c r="I19" s="39">
        <f t="shared" si="2"/>
        <v>-33265527</v>
      </c>
      <c r="J19" s="40">
        <f t="shared" si="2"/>
        <v>-35261461</v>
      </c>
      <c r="K19" s="42">
        <f t="shared" si="2"/>
        <v>-37377147</v>
      </c>
    </row>
    <row r="20" spans="1:11" ht="20.25">
      <c r="A20" s="44" t="s">
        <v>30</v>
      </c>
      <c r="B20" s="45">
        <v>17237000</v>
      </c>
      <c r="C20" s="46">
        <v>66635389</v>
      </c>
      <c r="D20" s="47">
        <v>6954243</v>
      </c>
      <c r="E20" s="45">
        <v>34767000</v>
      </c>
      <c r="F20" s="46">
        <v>24266474</v>
      </c>
      <c r="G20" s="48">
        <v>24266474</v>
      </c>
      <c r="H20" s="49">
        <v>2303899</v>
      </c>
      <c r="I20" s="45">
        <v>33818000</v>
      </c>
      <c r="J20" s="46">
        <v>35847080</v>
      </c>
      <c r="K20" s="48">
        <v>37997905</v>
      </c>
    </row>
    <row r="21" spans="1:11" ht="12.75">
      <c r="A21" s="22" t="s">
        <v>116</v>
      </c>
      <c r="B21" s="50">
        <v>0</v>
      </c>
      <c r="C21" s="51">
        <v>0</v>
      </c>
      <c r="D21" s="52">
        <v>15702774</v>
      </c>
      <c r="E21" s="50">
        <v>296800</v>
      </c>
      <c r="F21" s="51">
        <v>470950</v>
      </c>
      <c r="G21" s="53">
        <v>470950</v>
      </c>
      <c r="H21" s="54">
        <v>-18144403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-35803084</v>
      </c>
      <c r="C22" s="57">
        <f aca="true" t="shared" si="3" ref="C22:K22">SUM(C19:C21)</f>
        <v>-43726874</v>
      </c>
      <c r="D22" s="58">
        <f t="shared" si="3"/>
        <v>-79165555</v>
      </c>
      <c r="E22" s="56">
        <f t="shared" si="3"/>
        <v>-23732193</v>
      </c>
      <c r="F22" s="57">
        <f t="shared" si="3"/>
        <v>-33076925</v>
      </c>
      <c r="G22" s="59">
        <f t="shared" si="3"/>
        <v>-33076925</v>
      </c>
      <c r="H22" s="60">
        <f t="shared" si="3"/>
        <v>-121191457</v>
      </c>
      <c r="I22" s="56">
        <f t="shared" si="3"/>
        <v>552473</v>
      </c>
      <c r="J22" s="57">
        <f t="shared" si="3"/>
        <v>585619</v>
      </c>
      <c r="K22" s="59">
        <f t="shared" si="3"/>
        <v>620758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-35803084</v>
      </c>
      <c r="C24" s="40">
        <f aca="true" t="shared" si="4" ref="C24:K24">SUM(C22:C23)</f>
        <v>-43726874</v>
      </c>
      <c r="D24" s="41">
        <f t="shared" si="4"/>
        <v>-79165555</v>
      </c>
      <c r="E24" s="39">
        <f t="shared" si="4"/>
        <v>-23732193</v>
      </c>
      <c r="F24" s="40">
        <f t="shared" si="4"/>
        <v>-33076925</v>
      </c>
      <c r="G24" s="42">
        <f t="shared" si="4"/>
        <v>-33076925</v>
      </c>
      <c r="H24" s="43">
        <f t="shared" si="4"/>
        <v>-121191457</v>
      </c>
      <c r="I24" s="39">
        <f t="shared" si="4"/>
        <v>552473</v>
      </c>
      <c r="J24" s="40">
        <f t="shared" si="4"/>
        <v>585619</v>
      </c>
      <c r="K24" s="42">
        <f t="shared" si="4"/>
        <v>620758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34558899</v>
      </c>
      <c r="C27" s="7">
        <v>62449783</v>
      </c>
      <c r="D27" s="69">
        <v>-29543001</v>
      </c>
      <c r="E27" s="70">
        <v>44883600</v>
      </c>
      <c r="F27" s="7">
        <v>34068474</v>
      </c>
      <c r="G27" s="71">
        <v>34068474</v>
      </c>
      <c r="H27" s="72">
        <v>-19352899</v>
      </c>
      <c r="I27" s="70">
        <v>32447438</v>
      </c>
      <c r="J27" s="7">
        <v>49972499</v>
      </c>
      <c r="K27" s="71">
        <v>93905000</v>
      </c>
    </row>
    <row r="28" spans="1:11" ht="12.75">
      <c r="A28" s="73" t="s">
        <v>34</v>
      </c>
      <c r="B28" s="6">
        <v>17665040</v>
      </c>
      <c r="C28" s="6">
        <v>62449783</v>
      </c>
      <c r="D28" s="23">
        <v>-29206881</v>
      </c>
      <c r="E28" s="24">
        <v>43521250</v>
      </c>
      <c r="F28" s="6">
        <v>33020724</v>
      </c>
      <c r="G28" s="25">
        <v>33020724</v>
      </c>
      <c r="H28" s="26">
        <v>-19010059</v>
      </c>
      <c r="I28" s="24">
        <v>32447438</v>
      </c>
      <c r="J28" s="6">
        <v>49972499</v>
      </c>
      <c r="K28" s="25">
        <v>93905000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16893859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34558899</v>
      </c>
      <c r="C32" s="7">
        <f aca="true" t="shared" si="5" ref="C32:K32">SUM(C28:C31)</f>
        <v>62449783</v>
      </c>
      <c r="D32" s="69">
        <f t="shared" si="5"/>
        <v>-29206881</v>
      </c>
      <c r="E32" s="70">
        <f t="shared" si="5"/>
        <v>43521250</v>
      </c>
      <c r="F32" s="7">
        <f t="shared" si="5"/>
        <v>33020724</v>
      </c>
      <c r="G32" s="71">
        <f t="shared" si="5"/>
        <v>33020724</v>
      </c>
      <c r="H32" s="72">
        <f t="shared" si="5"/>
        <v>-19010059</v>
      </c>
      <c r="I32" s="70">
        <f t="shared" si="5"/>
        <v>32447438</v>
      </c>
      <c r="J32" s="7">
        <f t="shared" si="5"/>
        <v>49972499</v>
      </c>
      <c r="K32" s="71">
        <f t="shared" si="5"/>
        <v>93905000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31632242</v>
      </c>
      <c r="C35" s="6">
        <v>52958520</v>
      </c>
      <c r="D35" s="23">
        <v>6854991</v>
      </c>
      <c r="E35" s="24">
        <v>0</v>
      </c>
      <c r="F35" s="6">
        <v>2838353</v>
      </c>
      <c r="G35" s="25">
        <v>2838353</v>
      </c>
      <c r="H35" s="26">
        <v>8615591</v>
      </c>
      <c r="I35" s="24">
        <v>105912355</v>
      </c>
      <c r="J35" s="6">
        <v>108414689</v>
      </c>
      <c r="K35" s="25">
        <v>69361428</v>
      </c>
    </row>
    <row r="36" spans="1:11" ht="12.75">
      <c r="A36" s="22" t="s">
        <v>40</v>
      </c>
      <c r="B36" s="6">
        <v>643774093</v>
      </c>
      <c r="C36" s="6">
        <v>1190916735</v>
      </c>
      <c r="D36" s="23">
        <v>-24958949</v>
      </c>
      <c r="E36" s="24">
        <v>44883600</v>
      </c>
      <c r="F36" s="6">
        <v>34068474</v>
      </c>
      <c r="G36" s="25">
        <v>34068474</v>
      </c>
      <c r="H36" s="26">
        <v>-36837703</v>
      </c>
      <c r="I36" s="24">
        <v>1151189151</v>
      </c>
      <c r="J36" s="6">
        <v>1131362175</v>
      </c>
      <c r="K36" s="25">
        <v>1157279729</v>
      </c>
    </row>
    <row r="37" spans="1:11" ht="12.75">
      <c r="A37" s="22" t="s">
        <v>41</v>
      </c>
      <c r="B37" s="6">
        <v>37291144</v>
      </c>
      <c r="C37" s="6">
        <v>127011929</v>
      </c>
      <c r="D37" s="23">
        <v>39761875</v>
      </c>
      <c r="E37" s="24">
        <v>0</v>
      </c>
      <c r="F37" s="6">
        <v>0</v>
      </c>
      <c r="G37" s="25">
        <v>0</v>
      </c>
      <c r="H37" s="26">
        <v>92969347</v>
      </c>
      <c r="I37" s="24">
        <v>85239411</v>
      </c>
      <c r="J37" s="6">
        <v>136469145</v>
      </c>
      <c r="K37" s="25">
        <v>139775093</v>
      </c>
    </row>
    <row r="38" spans="1:11" ht="12.75">
      <c r="A38" s="22" t="s">
        <v>42</v>
      </c>
      <c r="B38" s="6">
        <v>34700612</v>
      </c>
      <c r="C38" s="6">
        <v>58797341</v>
      </c>
      <c r="D38" s="23">
        <v>9294243</v>
      </c>
      <c r="E38" s="24">
        <v>0</v>
      </c>
      <c r="F38" s="6">
        <v>0</v>
      </c>
      <c r="G38" s="25">
        <v>0</v>
      </c>
      <c r="H38" s="26">
        <v>0</v>
      </c>
      <c r="I38" s="24">
        <v>97409767</v>
      </c>
      <c r="J38" s="6">
        <v>81409767</v>
      </c>
      <c r="K38" s="25">
        <v>69500353</v>
      </c>
    </row>
    <row r="39" spans="1:11" ht="12.75">
      <c r="A39" s="22" t="s">
        <v>43</v>
      </c>
      <c r="B39" s="6">
        <v>603414579</v>
      </c>
      <c r="C39" s="6">
        <v>1058065985</v>
      </c>
      <c r="D39" s="23">
        <v>12005473</v>
      </c>
      <c r="E39" s="24">
        <v>68615793</v>
      </c>
      <c r="F39" s="6">
        <v>69983752</v>
      </c>
      <c r="G39" s="25">
        <v>69983752</v>
      </c>
      <c r="H39" s="26">
        <v>0</v>
      </c>
      <c r="I39" s="24">
        <v>1073899855</v>
      </c>
      <c r="J39" s="6">
        <v>1021312333</v>
      </c>
      <c r="K39" s="25">
        <v>1016744953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4874109</v>
      </c>
      <c r="C42" s="6">
        <v>83323925</v>
      </c>
      <c r="D42" s="23">
        <v>-53852764</v>
      </c>
      <c r="E42" s="24">
        <v>-323740011</v>
      </c>
      <c r="F42" s="6">
        <v>-323866417</v>
      </c>
      <c r="G42" s="25">
        <v>-323866417</v>
      </c>
      <c r="H42" s="26">
        <v>-62937141</v>
      </c>
      <c r="I42" s="24">
        <v>60713350</v>
      </c>
      <c r="J42" s="6">
        <v>64336664</v>
      </c>
      <c r="K42" s="25">
        <v>68196857</v>
      </c>
    </row>
    <row r="43" spans="1:11" ht="12.75">
      <c r="A43" s="22" t="s">
        <v>46</v>
      </c>
      <c r="B43" s="6">
        <v>-24556495</v>
      </c>
      <c r="C43" s="6">
        <v>-58839269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29799438</v>
      </c>
      <c r="J43" s="6">
        <v>32674574</v>
      </c>
      <c r="K43" s="25">
        <v>34635051</v>
      </c>
    </row>
    <row r="44" spans="1:11" ht="12.75">
      <c r="A44" s="22" t="s">
        <v>47</v>
      </c>
      <c r="B44" s="6">
        <v>11027</v>
      </c>
      <c r="C44" s="6">
        <v>0</v>
      </c>
      <c r="D44" s="23">
        <v>7328</v>
      </c>
      <c r="E44" s="24">
        <v>-7328</v>
      </c>
      <c r="F44" s="6">
        <v>0</v>
      </c>
      <c r="G44" s="25">
        <v>0</v>
      </c>
      <c r="H44" s="26">
        <v>-19996314</v>
      </c>
      <c r="I44" s="24">
        <v>57258654</v>
      </c>
      <c r="J44" s="6">
        <v>-18000000</v>
      </c>
      <c r="K44" s="25">
        <v>-15000000</v>
      </c>
    </row>
    <row r="45" spans="1:11" ht="12.75">
      <c r="A45" s="33" t="s">
        <v>48</v>
      </c>
      <c r="B45" s="7">
        <v>1708169</v>
      </c>
      <c r="C45" s="7">
        <v>27454611</v>
      </c>
      <c r="D45" s="69">
        <v>-44872890</v>
      </c>
      <c r="E45" s="70">
        <v>-323747339</v>
      </c>
      <c r="F45" s="7">
        <v>-323866417</v>
      </c>
      <c r="G45" s="71">
        <v>-323866417</v>
      </c>
      <c r="H45" s="72">
        <v>-95850132</v>
      </c>
      <c r="I45" s="70">
        <v>150648278</v>
      </c>
      <c r="J45" s="7">
        <v>79011238</v>
      </c>
      <c r="K45" s="71">
        <v>87831908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1708169</v>
      </c>
      <c r="C48" s="6">
        <v>27454611</v>
      </c>
      <c r="D48" s="23">
        <v>8824583</v>
      </c>
      <c r="E48" s="24">
        <v>0</v>
      </c>
      <c r="F48" s="6">
        <v>0</v>
      </c>
      <c r="G48" s="25">
        <v>0</v>
      </c>
      <c r="H48" s="26">
        <v>21321656</v>
      </c>
      <c r="I48" s="24">
        <v>5205994</v>
      </c>
      <c r="J48" s="6">
        <v>4674391</v>
      </c>
      <c r="K48" s="25">
        <v>5461924</v>
      </c>
    </row>
    <row r="49" spans="1:11" ht="12.75">
      <c r="A49" s="22" t="s">
        <v>51</v>
      </c>
      <c r="B49" s="6">
        <f>+B75</f>
        <v>7931465.378287453</v>
      </c>
      <c r="C49" s="6">
        <f aca="true" t="shared" si="6" ref="C49:K49">+C75</f>
        <v>105616632.16506648</v>
      </c>
      <c r="D49" s="23">
        <f t="shared" si="6"/>
        <v>39785271.909308314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54973373.4081803</v>
      </c>
      <c r="I49" s="24">
        <f t="shared" si="6"/>
        <v>-38374497.86062315</v>
      </c>
      <c r="J49" s="6">
        <f t="shared" si="6"/>
        <v>10086598.947651893</v>
      </c>
      <c r="K49" s="25">
        <f t="shared" si="6"/>
        <v>54788609.248501755</v>
      </c>
    </row>
    <row r="50" spans="1:11" ht="12.75">
      <c r="A50" s="33" t="s">
        <v>52</v>
      </c>
      <c r="B50" s="7">
        <f>+B48-B49</f>
        <v>-6223296.378287453</v>
      </c>
      <c r="C50" s="7">
        <f aca="true" t="shared" si="7" ref="C50:K50">+C48-C49</f>
        <v>-78162021.16506648</v>
      </c>
      <c r="D50" s="69">
        <f t="shared" si="7"/>
        <v>-30960688.909308314</v>
      </c>
      <c r="E50" s="70">
        <f t="shared" si="7"/>
        <v>0</v>
      </c>
      <c r="F50" s="7">
        <f t="shared" si="7"/>
        <v>0</v>
      </c>
      <c r="G50" s="71">
        <f t="shared" si="7"/>
        <v>0</v>
      </c>
      <c r="H50" s="72">
        <f t="shared" si="7"/>
        <v>-33651717.4081803</v>
      </c>
      <c r="I50" s="70">
        <f t="shared" si="7"/>
        <v>43580491.86062315</v>
      </c>
      <c r="J50" s="7">
        <f t="shared" si="7"/>
        <v>-5412207.947651893</v>
      </c>
      <c r="K50" s="71">
        <f t="shared" si="7"/>
        <v>-49326685.248501755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643774093</v>
      </c>
      <c r="C53" s="6">
        <v>1190916735</v>
      </c>
      <c r="D53" s="23">
        <v>-24958949</v>
      </c>
      <c r="E53" s="24">
        <v>44883600</v>
      </c>
      <c r="F53" s="6">
        <v>34068474</v>
      </c>
      <c r="G53" s="25">
        <v>34068474</v>
      </c>
      <c r="H53" s="26">
        <v>-49475360</v>
      </c>
      <c r="I53" s="24">
        <v>1148541151</v>
      </c>
      <c r="J53" s="6">
        <v>1128714175</v>
      </c>
      <c r="K53" s="25">
        <v>1154631729</v>
      </c>
    </row>
    <row r="54" spans="1:11" ht="12.75">
      <c r="A54" s="22" t="s">
        <v>55</v>
      </c>
      <c r="B54" s="6">
        <v>41081275</v>
      </c>
      <c r="C54" s="6">
        <v>65115683</v>
      </c>
      <c r="D54" s="23">
        <v>0</v>
      </c>
      <c r="E54" s="24">
        <v>30593906</v>
      </c>
      <c r="F54" s="6">
        <v>56422359</v>
      </c>
      <c r="G54" s="25">
        <v>56422359</v>
      </c>
      <c r="H54" s="26">
        <v>56681045</v>
      </c>
      <c r="I54" s="24">
        <v>65848564</v>
      </c>
      <c r="J54" s="6">
        <v>69799479</v>
      </c>
      <c r="K54" s="25">
        <v>73987444</v>
      </c>
    </row>
    <row r="55" spans="1:11" ht="12.75">
      <c r="A55" s="22" t="s">
        <v>56</v>
      </c>
      <c r="B55" s="6">
        <v>0</v>
      </c>
      <c r="C55" s="6">
        <v>0</v>
      </c>
      <c r="D55" s="23">
        <v>-19806137</v>
      </c>
      <c r="E55" s="24">
        <v>44334000</v>
      </c>
      <c r="F55" s="6">
        <v>33618474</v>
      </c>
      <c r="G55" s="25">
        <v>33618474</v>
      </c>
      <c r="H55" s="26">
        <v>-19078372</v>
      </c>
      <c r="I55" s="24">
        <v>13196599</v>
      </c>
      <c r="J55" s="6">
        <v>21922358</v>
      </c>
      <c r="K55" s="25">
        <v>18373630</v>
      </c>
    </row>
    <row r="56" spans="1:11" ht="12.75">
      <c r="A56" s="22" t="s">
        <v>57</v>
      </c>
      <c r="B56" s="6">
        <v>11540142</v>
      </c>
      <c r="C56" s="6">
        <v>5783109</v>
      </c>
      <c r="D56" s="23">
        <v>2296503</v>
      </c>
      <c r="E56" s="24">
        <v>11019303</v>
      </c>
      <c r="F56" s="6">
        <v>5837325</v>
      </c>
      <c r="G56" s="25">
        <v>5837325</v>
      </c>
      <c r="H56" s="26">
        <v>421234</v>
      </c>
      <c r="I56" s="24">
        <v>9346655</v>
      </c>
      <c r="J56" s="6">
        <v>9907455</v>
      </c>
      <c r="K56" s="25">
        <v>10501901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15814806</v>
      </c>
      <c r="D59" s="23">
        <v>18057879</v>
      </c>
      <c r="E59" s="24">
        <v>21777556</v>
      </c>
      <c r="F59" s="6">
        <v>18793500</v>
      </c>
      <c r="G59" s="25">
        <v>18793500</v>
      </c>
      <c r="H59" s="26">
        <v>18793500</v>
      </c>
      <c r="I59" s="24">
        <v>20696111</v>
      </c>
      <c r="J59" s="6">
        <v>21937878</v>
      </c>
      <c r="K59" s="25">
        <v>23254150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5133011</v>
      </c>
      <c r="F60" s="6">
        <v>8769190</v>
      </c>
      <c r="G60" s="25">
        <v>8769190</v>
      </c>
      <c r="H60" s="26">
        <v>8769190</v>
      </c>
      <c r="I60" s="24">
        <v>4390400</v>
      </c>
      <c r="J60" s="6">
        <v>4653824</v>
      </c>
      <c r="K60" s="25">
        <v>4933053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410</v>
      </c>
      <c r="F63" s="98">
        <v>410</v>
      </c>
      <c r="G63" s="99">
        <v>410</v>
      </c>
      <c r="H63" s="100">
        <v>410</v>
      </c>
      <c r="I63" s="97">
        <v>410</v>
      </c>
      <c r="J63" s="98">
        <v>410</v>
      </c>
      <c r="K63" s="99">
        <v>410</v>
      </c>
    </row>
    <row r="64" spans="1:11" ht="12.75">
      <c r="A64" s="96" t="s">
        <v>64</v>
      </c>
      <c r="B64" s="97">
        <v>0</v>
      </c>
      <c r="C64" s="98">
        <v>77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2755</v>
      </c>
      <c r="D65" s="99">
        <v>2755</v>
      </c>
      <c r="E65" s="97">
        <v>2755</v>
      </c>
      <c r="F65" s="98">
        <v>2755</v>
      </c>
      <c r="G65" s="99">
        <v>2755</v>
      </c>
      <c r="H65" s="100">
        <v>2755</v>
      </c>
      <c r="I65" s="97">
        <v>2755</v>
      </c>
      <c r="J65" s="98">
        <v>2755</v>
      </c>
      <c r="K65" s="99">
        <v>2755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1.0114319492458559</v>
      </c>
      <c r="C70" s="5">
        <f aca="true" t="shared" si="8" ref="C70:K70">IF(ISERROR(C71/C72),0,(C71/C72))</f>
        <v>0.9624167705292521</v>
      </c>
      <c r="D70" s="5">
        <f t="shared" si="8"/>
        <v>-0.009975738062224529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-0.005586392331801218</v>
      </c>
      <c r="I70" s="5">
        <f t="shared" si="8"/>
        <v>0.962603925243742</v>
      </c>
      <c r="J70" s="5">
        <f t="shared" si="8"/>
        <v>0.9625293603894286</v>
      </c>
      <c r="K70" s="5">
        <f t="shared" si="8"/>
        <v>0.9625293293039832</v>
      </c>
    </row>
    <row r="71" spans="1:11" ht="12.75" hidden="1">
      <c r="A71" s="2" t="s">
        <v>120</v>
      </c>
      <c r="B71" s="2">
        <f>+B83</f>
        <v>133573046</v>
      </c>
      <c r="C71" s="2">
        <f aca="true" t="shared" si="9" ref="C71:K71">+C83</f>
        <v>138365202</v>
      </c>
      <c r="D71" s="2">
        <f t="shared" si="9"/>
        <v>-147963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-77145</v>
      </c>
      <c r="I71" s="2">
        <f t="shared" si="9"/>
        <v>237355295</v>
      </c>
      <c r="J71" s="2">
        <f t="shared" si="9"/>
        <v>251577119</v>
      </c>
      <c r="K71" s="2">
        <f t="shared" si="9"/>
        <v>266671748</v>
      </c>
    </row>
    <row r="72" spans="1:11" ht="12.75" hidden="1">
      <c r="A72" s="2" t="s">
        <v>121</v>
      </c>
      <c r="B72" s="2">
        <f>+B77</f>
        <v>132063305</v>
      </c>
      <c r="C72" s="2">
        <f aca="true" t="shared" si="10" ref="C72:K72">+C77</f>
        <v>143768486</v>
      </c>
      <c r="D72" s="2">
        <f t="shared" si="10"/>
        <v>14832286</v>
      </c>
      <c r="E72" s="2">
        <f t="shared" si="10"/>
        <v>192048324</v>
      </c>
      <c r="F72" s="2">
        <f t="shared" si="10"/>
        <v>223363180</v>
      </c>
      <c r="G72" s="2">
        <f t="shared" si="10"/>
        <v>223363180</v>
      </c>
      <c r="H72" s="2">
        <f t="shared" si="10"/>
        <v>13809449</v>
      </c>
      <c r="I72" s="2">
        <f t="shared" si="10"/>
        <v>246576280</v>
      </c>
      <c r="J72" s="2">
        <f t="shared" si="10"/>
        <v>261370852</v>
      </c>
      <c r="K72" s="2">
        <f t="shared" si="10"/>
        <v>277053114</v>
      </c>
    </row>
    <row r="73" spans="1:11" ht="12.75" hidden="1">
      <c r="A73" s="2" t="s">
        <v>122</v>
      </c>
      <c r="B73" s="2">
        <f>+B74</f>
        <v>-12196941</v>
      </c>
      <c r="C73" s="2">
        <f aca="true" t="shared" si="11" ref="C73:K73">+(C78+C80+C81+C82)-(B78+B80+B81+B82)</f>
        <v>-5987679</v>
      </c>
      <c r="D73" s="2">
        <f t="shared" si="11"/>
        <v>-20764742</v>
      </c>
      <c r="E73" s="2">
        <f t="shared" si="11"/>
        <v>1713767</v>
      </c>
      <c r="F73" s="2">
        <f>+(F78+F80+F81+F82)-(D78+D80+D81+D82)</f>
        <v>4552120</v>
      </c>
      <c r="G73" s="2">
        <f>+(G78+G80+G81+G82)-(D78+D80+D81+D82)</f>
        <v>4552120</v>
      </c>
      <c r="H73" s="2">
        <f>+(H78+H80+H81+H82)-(D78+D80+D81+D82)</f>
        <v>-9805337</v>
      </c>
      <c r="I73" s="2">
        <f>+(I78+I80+I81+I82)-(E78+E80+E81+E82)</f>
        <v>97054361</v>
      </c>
      <c r="J73" s="2">
        <f t="shared" si="11"/>
        <v>2883937</v>
      </c>
      <c r="K73" s="2">
        <f t="shared" si="11"/>
        <v>-39890794</v>
      </c>
    </row>
    <row r="74" spans="1:11" ht="12.75" hidden="1">
      <c r="A74" s="2" t="s">
        <v>123</v>
      </c>
      <c r="B74" s="2">
        <f>+TREND(C74:E74)</f>
        <v>-12196941</v>
      </c>
      <c r="C74" s="2">
        <f>+C73</f>
        <v>-5987679</v>
      </c>
      <c r="D74" s="2">
        <f aca="true" t="shared" si="12" ref="D74:K74">+D73</f>
        <v>-20764742</v>
      </c>
      <c r="E74" s="2">
        <f t="shared" si="12"/>
        <v>1713767</v>
      </c>
      <c r="F74" s="2">
        <f t="shared" si="12"/>
        <v>4552120</v>
      </c>
      <c r="G74" s="2">
        <f t="shared" si="12"/>
        <v>4552120</v>
      </c>
      <c r="H74" s="2">
        <f t="shared" si="12"/>
        <v>-9805337</v>
      </c>
      <c r="I74" s="2">
        <f t="shared" si="12"/>
        <v>97054361</v>
      </c>
      <c r="J74" s="2">
        <f t="shared" si="12"/>
        <v>2883937</v>
      </c>
      <c r="K74" s="2">
        <f t="shared" si="12"/>
        <v>-39890794</v>
      </c>
    </row>
    <row r="75" spans="1:11" ht="12.75" hidden="1">
      <c r="A75" s="2" t="s">
        <v>124</v>
      </c>
      <c r="B75" s="2">
        <f>+B84-(((B80+B81+B78)*B70)-B79)</f>
        <v>7931465.378287453</v>
      </c>
      <c r="C75" s="2">
        <f aca="true" t="shared" si="13" ref="C75:K75">+C84-(((C80+C81+C78)*C70)-C79)</f>
        <v>105616632.16506648</v>
      </c>
      <c r="D75" s="2">
        <f t="shared" si="13"/>
        <v>39785271.909308314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54973373.4081803</v>
      </c>
      <c r="I75" s="2">
        <f t="shared" si="13"/>
        <v>-38374497.86062315</v>
      </c>
      <c r="J75" s="2">
        <f t="shared" si="13"/>
        <v>10086598.947651893</v>
      </c>
      <c r="K75" s="2">
        <f t="shared" si="13"/>
        <v>54788609.248501755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132063305</v>
      </c>
      <c r="C77" s="3">
        <v>143768486</v>
      </c>
      <c r="D77" s="3">
        <v>14832286</v>
      </c>
      <c r="E77" s="3">
        <v>192048324</v>
      </c>
      <c r="F77" s="3">
        <v>223363180</v>
      </c>
      <c r="G77" s="3">
        <v>223363180</v>
      </c>
      <c r="H77" s="3">
        <v>13809449</v>
      </c>
      <c r="I77" s="3">
        <v>246576280</v>
      </c>
      <c r="J77" s="3">
        <v>261370852</v>
      </c>
      <c r="K77" s="3">
        <v>277053114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33256360</v>
      </c>
      <c r="C79" s="3">
        <v>123951610</v>
      </c>
      <c r="D79" s="3">
        <v>39802368</v>
      </c>
      <c r="E79" s="3">
        <v>0</v>
      </c>
      <c r="F79" s="3">
        <v>0</v>
      </c>
      <c r="G79" s="3">
        <v>0</v>
      </c>
      <c r="H79" s="3">
        <v>55037723</v>
      </c>
      <c r="I79" s="3">
        <v>55050411</v>
      </c>
      <c r="J79" s="3">
        <v>106280145</v>
      </c>
      <c r="K79" s="3">
        <v>112586093</v>
      </c>
    </row>
    <row r="80" spans="1:11" ht="13.5" hidden="1">
      <c r="A80" s="1" t="s">
        <v>69</v>
      </c>
      <c r="B80" s="3">
        <v>20177811</v>
      </c>
      <c r="C80" s="3">
        <v>6557869</v>
      </c>
      <c r="D80" s="3">
        <v>-1897369</v>
      </c>
      <c r="E80" s="3">
        <v>0</v>
      </c>
      <c r="F80" s="3">
        <v>2838353</v>
      </c>
      <c r="G80" s="3">
        <v>2838353</v>
      </c>
      <c r="H80" s="3">
        <v>-19666019</v>
      </c>
      <c r="I80" s="3">
        <v>89854361</v>
      </c>
      <c r="J80" s="3">
        <v>92738298</v>
      </c>
      <c r="K80" s="3">
        <v>52847504</v>
      </c>
    </row>
    <row r="81" spans="1:11" ht="13.5" hidden="1">
      <c r="A81" s="1" t="s">
        <v>70</v>
      </c>
      <c r="B81" s="3">
        <v>4860843</v>
      </c>
      <c r="C81" s="3">
        <v>12493106</v>
      </c>
      <c r="D81" s="3">
        <v>183602</v>
      </c>
      <c r="E81" s="3">
        <v>0</v>
      </c>
      <c r="F81" s="3">
        <v>0</v>
      </c>
      <c r="G81" s="3">
        <v>0</v>
      </c>
      <c r="H81" s="3">
        <v>8147030</v>
      </c>
      <c r="I81" s="3">
        <v>7200000</v>
      </c>
      <c r="J81" s="3">
        <v>7200000</v>
      </c>
      <c r="K81" s="3">
        <v>7200000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-115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133573046</v>
      </c>
      <c r="C83" s="3">
        <v>138365202</v>
      </c>
      <c r="D83" s="3">
        <v>-147963</v>
      </c>
      <c r="E83" s="3">
        <v>0</v>
      </c>
      <c r="F83" s="3">
        <v>0</v>
      </c>
      <c r="G83" s="3">
        <v>0</v>
      </c>
      <c r="H83" s="3">
        <v>-77145</v>
      </c>
      <c r="I83" s="3">
        <v>237355295</v>
      </c>
      <c r="J83" s="3">
        <v>251577119</v>
      </c>
      <c r="K83" s="3">
        <v>266671748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112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25668244</v>
      </c>
      <c r="C6" s="6">
        <v>14745947</v>
      </c>
      <c r="D6" s="23">
        <v>35697757</v>
      </c>
      <c r="E6" s="24">
        <v>39171744</v>
      </c>
      <c r="F6" s="6">
        <v>39173740</v>
      </c>
      <c r="G6" s="25">
        <v>39173740</v>
      </c>
      <c r="H6" s="26">
        <v>36032348</v>
      </c>
      <c r="I6" s="24">
        <v>57142276</v>
      </c>
      <c r="J6" s="6">
        <v>60227958</v>
      </c>
      <c r="K6" s="25">
        <v>63480269</v>
      </c>
    </row>
    <row r="7" spans="1:11" ht="12.75">
      <c r="A7" s="22" t="s">
        <v>20</v>
      </c>
      <c r="B7" s="6">
        <v>11871083</v>
      </c>
      <c r="C7" s="6">
        <v>17977882</v>
      </c>
      <c r="D7" s="23">
        <v>25263601</v>
      </c>
      <c r="E7" s="24">
        <v>17078880</v>
      </c>
      <c r="F7" s="6">
        <v>17078880</v>
      </c>
      <c r="G7" s="25">
        <v>17078880</v>
      </c>
      <c r="H7" s="26">
        <v>38857409</v>
      </c>
      <c r="I7" s="24">
        <v>29700110</v>
      </c>
      <c r="J7" s="6">
        <v>31303916</v>
      </c>
      <c r="K7" s="25">
        <v>32994327</v>
      </c>
    </row>
    <row r="8" spans="1:11" ht="12.75">
      <c r="A8" s="22" t="s">
        <v>21</v>
      </c>
      <c r="B8" s="6">
        <v>480062296</v>
      </c>
      <c r="C8" s="6">
        <v>413438794</v>
      </c>
      <c r="D8" s="23">
        <v>593403033</v>
      </c>
      <c r="E8" s="24">
        <v>546792000</v>
      </c>
      <c r="F8" s="6">
        <v>534453000</v>
      </c>
      <c r="G8" s="25">
        <v>534453000</v>
      </c>
      <c r="H8" s="26">
        <v>534826796</v>
      </c>
      <c r="I8" s="24">
        <v>579159000</v>
      </c>
      <c r="J8" s="6">
        <v>611710000</v>
      </c>
      <c r="K8" s="25">
        <v>659107000</v>
      </c>
    </row>
    <row r="9" spans="1:11" ht="12.75">
      <c r="A9" s="22" t="s">
        <v>22</v>
      </c>
      <c r="B9" s="6">
        <v>5392366</v>
      </c>
      <c r="C9" s="6">
        <v>2988779</v>
      </c>
      <c r="D9" s="23">
        <v>9711198</v>
      </c>
      <c r="E9" s="24">
        <v>125753016</v>
      </c>
      <c r="F9" s="6">
        <v>91098041</v>
      </c>
      <c r="G9" s="25">
        <v>91098041</v>
      </c>
      <c r="H9" s="26">
        <v>2166985</v>
      </c>
      <c r="I9" s="24">
        <v>92786621</v>
      </c>
      <c r="J9" s="6">
        <v>97937098</v>
      </c>
      <c r="K9" s="25">
        <v>103095701</v>
      </c>
    </row>
    <row r="10" spans="1:11" ht="20.25">
      <c r="A10" s="27" t="s">
        <v>114</v>
      </c>
      <c r="B10" s="28">
        <f>SUM(B5:B9)</f>
        <v>522993989</v>
      </c>
      <c r="C10" s="29">
        <f aca="true" t="shared" si="0" ref="C10:K10">SUM(C5:C9)</f>
        <v>449151402</v>
      </c>
      <c r="D10" s="30">
        <f t="shared" si="0"/>
        <v>664075589</v>
      </c>
      <c r="E10" s="28">
        <f t="shared" si="0"/>
        <v>728795640</v>
      </c>
      <c r="F10" s="29">
        <f t="shared" si="0"/>
        <v>681803661</v>
      </c>
      <c r="G10" s="31">
        <f t="shared" si="0"/>
        <v>681803661</v>
      </c>
      <c r="H10" s="32">
        <f t="shared" si="0"/>
        <v>611883538</v>
      </c>
      <c r="I10" s="28">
        <f t="shared" si="0"/>
        <v>758788007</v>
      </c>
      <c r="J10" s="29">
        <f t="shared" si="0"/>
        <v>801178972</v>
      </c>
      <c r="K10" s="31">
        <f t="shared" si="0"/>
        <v>858677297</v>
      </c>
    </row>
    <row r="11" spans="1:11" ht="12.75">
      <c r="A11" s="22" t="s">
        <v>23</v>
      </c>
      <c r="B11" s="6">
        <v>198473196</v>
      </c>
      <c r="C11" s="6">
        <v>230624059</v>
      </c>
      <c r="D11" s="23">
        <v>226085971</v>
      </c>
      <c r="E11" s="24">
        <v>268029288</v>
      </c>
      <c r="F11" s="6">
        <v>237274825</v>
      </c>
      <c r="G11" s="25">
        <v>237274825</v>
      </c>
      <c r="H11" s="26">
        <v>244075645</v>
      </c>
      <c r="I11" s="24">
        <v>273958206</v>
      </c>
      <c r="J11" s="6">
        <v>271976370</v>
      </c>
      <c r="K11" s="25">
        <v>268981637</v>
      </c>
    </row>
    <row r="12" spans="1:11" ht="12.75">
      <c r="A12" s="22" t="s">
        <v>24</v>
      </c>
      <c r="B12" s="6">
        <v>8687645</v>
      </c>
      <c r="C12" s="6">
        <v>8804757</v>
      </c>
      <c r="D12" s="23">
        <v>9803063</v>
      </c>
      <c r="E12" s="24">
        <v>9893064</v>
      </c>
      <c r="F12" s="6">
        <v>12305114</v>
      </c>
      <c r="G12" s="25">
        <v>12305114</v>
      </c>
      <c r="H12" s="26">
        <v>10413102</v>
      </c>
      <c r="I12" s="24">
        <v>11712745</v>
      </c>
      <c r="J12" s="6">
        <v>12345238</v>
      </c>
      <c r="K12" s="25">
        <v>13011879</v>
      </c>
    </row>
    <row r="13" spans="1:11" ht="12.75">
      <c r="A13" s="22" t="s">
        <v>115</v>
      </c>
      <c r="B13" s="6">
        <v>58862137</v>
      </c>
      <c r="C13" s="6">
        <v>66514322</v>
      </c>
      <c r="D13" s="23">
        <v>73084417</v>
      </c>
      <c r="E13" s="24">
        <v>69999996</v>
      </c>
      <c r="F13" s="6">
        <v>90000000</v>
      </c>
      <c r="G13" s="25">
        <v>90000000</v>
      </c>
      <c r="H13" s="26">
        <v>76551797</v>
      </c>
      <c r="I13" s="24">
        <v>90000000</v>
      </c>
      <c r="J13" s="6">
        <v>95000000</v>
      </c>
      <c r="K13" s="25">
        <v>100000000</v>
      </c>
    </row>
    <row r="14" spans="1:11" ht="12.75">
      <c r="A14" s="22" t="s">
        <v>25</v>
      </c>
      <c r="B14" s="6">
        <v>6529442</v>
      </c>
      <c r="C14" s="6">
        <v>2520148</v>
      </c>
      <c r="D14" s="23">
        <v>1723031</v>
      </c>
      <c r="E14" s="24">
        <v>808116</v>
      </c>
      <c r="F14" s="6">
        <v>808111</v>
      </c>
      <c r="G14" s="25">
        <v>808111</v>
      </c>
      <c r="H14" s="26">
        <v>739343</v>
      </c>
      <c r="I14" s="24">
        <v>500000</v>
      </c>
      <c r="J14" s="6">
        <v>527000</v>
      </c>
      <c r="K14" s="25">
        <v>555458</v>
      </c>
    </row>
    <row r="15" spans="1:11" ht="12.75">
      <c r="A15" s="22" t="s">
        <v>26</v>
      </c>
      <c r="B15" s="6">
        <v>48214662</v>
      </c>
      <c r="C15" s="6">
        <v>76721222</v>
      </c>
      <c r="D15" s="23">
        <v>13953999</v>
      </c>
      <c r="E15" s="24">
        <v>19250016</v>
      </c>
      <c r="F15" s="6">
        <v>18720500</v>
      </c>
      <c r="G15" s="25">
        <v>18720500</v>
      </c>
      <c r="H15" s="26">
        <v>21936223</v>
      </c>
      <c r="I15" s="24">
        <v>18967140</v>
      </c>
      <c r="J15" s="6">
        <v>19992046</v>
      </c>
      <c r="K15" s="25">
        <v>21071616</v>
      </c>
    </row>
    <row r="16" spans="1:11" ht="12.75">
      <c r="A16" s="22" t="s">
        <v>21</v>
      </c>
      <c r="B16" s="6">
        <v>43906230</v>
      </c>
      <c r="C16" s="6">
        <v>84707754</v>
      </c>
      <c r="D16" s="23">
        <v>367734</v>
      </c>
      <c r="E16" s="24">
        <v>999996</v>
      </c>
      <c r="F16" s="6">
        <v>21000000</v>
      </c>
      <c r="G16" s="25">
        <v>21000000</v>
      </c>
      <c r="H16" s="26">
        <v>17784909</v>
      </c>
      <c r="I16" s="24">
        <v>21500000</v>
      </c>
      <c r="J16" s="6">
        <v>22661000</v>
      </c>
      <c r="K16" s="25">
        <v>23884694</v>
      </c>
    </row>
    <row r="17" spans="1:11" ht="12.75">
      <c r="A17" s="22" t="s">
        <v>27</v>
      </c>
      <c r="B17" s="6">
        <v>190742201</v>
      </c>
      <c r="C17" s="6">
        <v>204671852</v>
      </c>
      <c r="D17" s="23">
        <v>179415727</v>
      </c>
      <c r="E17" s="24">
        <v>243464568</v>
      </c>
      <c r="F17" s="6">
        <v>278894444</v>
      </c>
      <c r="G17" s="25">
        <v>278894444</v>
      </c>
      <c r="H17" s="26">
        <v>207091804</v>
      </c>
      <c r="I17" s="24">
        <v>314781882</v>
      </c>
      <c r="J17" s="6">
        <v>322244738</v>
      </c>
      <c r="K17" s="25">
        <v>339689279</v>
      </c>
    </row>
    <row r="18" spans="1:11" ht="12.75">
      <c r="A18" s="33" t="s">
        <v>28</v>
      </c>
      <c r="B18" s="34">
        <f>SUM(B11:B17)</f>
        <v>555415513</v>
      </c>
      <c r="C18" s="35">
        <f aca="true" t="shared" si="1" ref="C18:K18">SUM(C11:C17)</f>
        <v>674564114</v>
      </c>
      <c r="D18" s="36">
        <f t="shared" si="1"/>
        <v>504433942</v>
      </c>
      <c r="E18" s="34">
        <f t="shared" si="1"/>
        <v>612445044</v>
      </c>
      <c r="F18" s="35">
        <f t="shared" si="1"/>
        <v>659002994</v>
      </c>
      <c r="G18" s="37">
        <f t="shared" si="1"/>
        <v>659002994</v>
      </c>
      <c r="H18" s="38">
        <f t="shared" si="1"/>
        <v>578592823</v>
      </c>
      <c r="I18" s="34">
        <f t="shared" si="1"/>
        <v>731419973</v>
      </c>
      <c r="J18" s="35">
        <f t="shared" si="1"/>
        <v>744746392</v>
      </c>
      <c r="K18" s="37">
        <f t="shared" si="1"/>
        <v>767194563</v>
      </c>
    </row>
    <row r="19" spans="1:11" ht="12.75">
      <c r="A19" s="33" t="s">
        <v>29</v>
      </c>
      <c r="B19" s="39">
        <f>+B10-B18</f>
        <v>-32421524</v>
      </c>
      <c r="C19" s="40">
        <f aca="true" t="shared" si="2" ref="C19:K19">+C10-C18</f>
        <v>-225412712</v>
      </c>
      <c r="D19" s="41">
        <f t="shared" si="2"/>
        <v>159641647</v>
      </c>
      <c r="E19" s="39">
        <f t="shared" si="2"/>
        <v>116350596</v>
      </c>
      <c r="F19" s="40">
        <f t="shared" si="2"/>
        <v>22800667</v>
      </c>
      <c r="G19" s="42">
        <f t="shared" si="2"/>
        <v>22800667</v>
      </c>
      <c r="H19" s="43">
        <f t="shared" si="2"/>
        <v>33290715</v>
      </c>
      <c r="I19" s="39">
        <f t="shared" si="2"/>
        <v>27368034</v>
      </c>
      <c r="J19" s="40">
        <f t="shared" si="2"/>
        <v>56432580</v>
      </c>
      <c r="K19" s="42">
        <f t="shared" si="2"/>
        <v>91482734</v>
      </c>
    </row>
    <row r="20" spans="1:11" ht="20.25">
      <c r="A20" s="44" t="s">
        <v>30</v>
      </c>
      <c r="B20" s="45">
        <v>422206214</v>
      </c>
      <c r="C20" s="46">
        <v>545965538</v>
      </c>
      <c r="D20" s="47">
        <v>376274001</v>
      </c>
      <c r="E20" s="45">
        <v>480204000</v>
      </c>
      <c r="F20" s="46">
        <v>547204000</v>
      </c>
      <c r="G20" s="48">
        <v>547204000</v>
      </c>
      <c r="H20" s="49">
        <v>503271414</v>
      </c>
      <c r="I20" s="45">
        <v>560434000</v>
      </c>
      <c r="J20" s="46">
        <v>580917000</v>
      </c>
      <c r="K20" s="48">
        <v>659779000</v>
      </c>
    </row>
    <row r="21" spans="1:11" ht="12.75">
      <c r="A21" s="22" t="s">
        <v>116</v>
      </c>
      <c r="B21" s="50">
        <v>0</v>
      </c>
      <c r="C21" s="51">
        <v>0</v>
      </c>
      <c r="D21" s="52">
        <v>53569139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389784690</v>
      </c>
      <c r="C22" s="57">
        <f aca="true" t="shared" si="3" ref="C22:K22">SUM(C19:C21)</f>
        <v>320552826</v>
      </c>
      <c r="D22" s="58">
        <f t="shared" si="3"/>
        <v>589484787</v>
      </c>
      <c r="E22" s="56">
        <f t="shared" si="3"/>
        <v>596554596</v>
      </c>
      <c r="F22" s="57">
        <f t="shared" si="3"/>
        <v>570004667</v>
      </c>
      <c r="G22" s="59">
        <f t="shared" si="3"/>
        <v>570004667</v>
      </c>
      <c r="H22" s="60">
        <f t="shared" si="3"/>
        <v>536562129</v>
      </c>
      <c r="I22" s="56">
        <f t="shared" si="3"/>
        <v>587802034</v>
      </c>
      <c r="J22" s="57">
        <f t="shared" si="3"/>
        <v>637349580</v>
      </c>
      <c r="K22" s="59">
        <f t="shared" si="3"/>
        <v>751261734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389784690</v>
      </c>
      <c r="C24" s="40">
        <f aca="true" t="shared" si="4" ref="C24:K24">SUM(C22:C23)</f>
        <v>320552826</v>
      </c>
      <c r="D24" s="41">
        <f t="shared" si="4"/>
        <v>589484787</v>
      </c>
      <c r="E24" s="39">
        <f t="shared" si="4"/>
        <v>596554596</v>
      </c>
      <c r="F24" s="40">
        <f t="shared" si="4"/>
        <v>570004667</v>
      </c>
      <c r="G24" s="42">
        <f t="shared" si="4"/>
        <v>570004667</v>
      </c>
      <c r="H24" s="43">
        <f t="shared" si="4"/>
        <v>536562129</v>
      </c>
      <c r="I24" s="39">
        <f t="shared" si="4"/>
        <v>587802034</v>
      </c>
      <c r="J24" s="40">
        <f t="shared" si="4"/>
        <v>637349580</v>
      </c>
      <c r="K24" s="42">
        <f t="shared" si="4"/>
        <v>751261734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488087730</v>
      </c>
      <c r="C27" s="7">
        <v>433316049</v>
      </c>
      <c r="D27" s="69">
        <v>1110315400</v>
      </c>
      <c r="E27" s="70">
        <v>586841484</v>
      </c>
      <c r="F27" s="7">
        <v>564951918</v>
      </c>
      <c r="G27" s="71">
        <v>564951918</v>
      </c>
      <c r="H27" s="72">
        <v>1512863755</v>
      </c>
      <c r="I27" s="70">
        <v>579459350</v>
      </c>
      <c r="J27" s="7">
        <v>600969720</v>
      </c>
      <c r="K27" s="71">
        <v>680914567</v>
      </c>
    </row>
    <row r="28" spans="1:11" ht="12.75">
      <c r="A28" s="73" t="s">
        <v>34</v>
      </c>
      <c r="B28" s="6">
        <v>488087730</v>
      </c>
      <c r="C28" s="6">
        <v>433316049</v>
      </c>
      <c r="D28" s="23">
        <v>1604900120</v>
      </c>
      <c r="E28" s="24">
        <v>487903296</v>
      </c>
      <c r="F28" s="6">
        <v>514366686</v>
      </c>
      <c r="G28" s="25">
        <v>514366686</v>
      </c>
      <c r="H28" s="26">
        <v>1918392424</v>
      </c>
      <c r="I28" s="24">
        <v>525283550</v>
      </c>
      <c r="J28" s="6">
        <v>543868426</v>
      </c>
      <c r="K28" s="25">
        <v>620729803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50585232</v>
      </c>
      <c r="G31" s="25">
        <v>50585232</v>
      </c>
      <c r="H31" s="26">
        <v>9960392</v>
      </c>
      <c r="I31" s="24">
        <v>54175800</v>
      </c>
      <c r="J31" s="6">
        <v>57101294</v>
      </c>
      <c r="K31" s="25">
        <v>60184764</v>
      </c>
    </row>
    <row r="32" spans="1:11" ht="12.75">
      <c r="A32" s="33" t="s">
        <v>37</v>
      </c>
      <c r="B32" s="7">
        <f>SUM(B28:B31)</f>
        <v>488087730</v>
      </c>
      <c r="C32" s="7">
        <f aca="true" t="shared" si="5" ref="C32:K32">SUM(C28:C31)</f>
        <v>433316049</v>
      </c>
      <c r="D32" s="69">
        <f t="shared" si="5"/>
        <v>1604900120</v>
      </c>
      <c r="E32" s="70">
        <f t="shared" si="5"/>
        <v>487903296</v>
      </c>
      <c r="F32" s="7">
        <f t="shared" si="5"/>
        <v>564951918</v>
      </c>
      <c r="G32" s="71">
        <f t="shared" si="5"/>
        <v>564951918</v>
      </c>
      <c r="H32" s="72">
        <f t="shared" si="5"/>
        <v>1928352816</v>
      </c>
      <c r="I32" s="70">
        <f t="shared" si="5"/>
        <v>579459350</v>
      </c>
      <c r="J32" s="7">
        <f t="shared" si="5"/>
        <v>600969720</v>
      </c>
      <c r="K32" s="71">
        <f t="shared" si="5"/>
        <v>680914567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66313199</v>
      </c>
      <c r="C35" s="6">
        <v>57553688</v>
      </c>
      <c r="D35" s="23">
        <v>178796411</v>
      </c>
      <c r="E35" s="24">
        <v>9713112</v>
      </c>
      <c r="F35" s="6">
        <v>5052749</v>
      </c>
      <c r="G35" s="25">
        <v>5052749</v>
      </c>
      <c r="H35" s="26">
        <v>400058326</v>
      </c>
      <c r="I35" s="24">
        <v>498401003</v>
      </c>
      <c r="J35" s="6">
        <v>629780863</v>
      </c>
      <c r="K35" s="25">
        <v>800128030</v>
      </c>
    </row>
    <row r="36" spans="1:11" ht="12.75">
      <c r="A36" s="22" t="s">
        <v>40</v>
      </c>
      <c r="B36" s="6">
        <v>2851896109</v>
      </c>
      <c r="C36" s="6">
        <v>3187310526</v>
      </c>
      <c r="D36" s="23">
        <v>3617079094</v>
      </c>
      <c r="E36" s="24">
        <v>586841484</v>
      </c>
      <c r="F36" s="6">
        <v>564951918</v>
      </c>
      <c r="G36" s="25">
        <v>564951918</v>
      </c>
      <c r="H36" s="26">
        <v>3940430970</v>
      </c>
      <c r="I36" s="24">
        <v>4429972641</v>
      </c>
      <c r="J36" s="6">
        <v>4935942361</v>
      </c>
      <c r="K36" s="25">
        <v>5516856928</v>
      </c>
    </row>
    <row r="37" spans="1:11" ht="12.75">
      <c r="A37" s="22" t="s">
        <v>41</v>
      </c>
      <c r="B37" s="6">
        <v>171336458</v>
      </c>
      <c r="C37" s="6">
        <v>194878280</v>
      </c>
      <c r="D37" s="23">
        <v>148451865</v>
      </c>
      <c r="E37" s="24">
        <v>0</v>
      </c>
      <c r="F37" s="6">
        <v>0</v>
      </c>
      <c r="G37" s="25">
        <v>0</v>
      </c>
      <c r="H37" s="26">
        <v>166512269</v>
      </c>
      <c r="I37" s="24">
        <v>166594586</v>
      </c>
      <c r="J37" s="6">
        <v>166594586</v>
      </c>
      <c r="K37" s="25">
        <v>166594586</v>
      </c>
    </row>
    <row r="38" spans="1:11" ht="12.75">
      <c r="A38" s="22" t="s">
        <v>42</v>
      </c>
      <c r="B38" s="6">
        <v>22159263</v>
      </c>
      <c r="C38" s="6">
        <v>13494899</v>
      </c>
      <c r="D38" s="23">
        <v>13505075</v>
      </c>
      <c r="E38" s="24">
        <v>0</v>
      </c>
      <c r="F38" s="6">
        <v>0</v>
      </c>
      <c r="G38" s="25">
        <v>0</v>
      </c>
      <c r="H38" s="26">
        <v>14344864</v>
      </c>
      <c r="I38" s="24">
        <v>14344865</v>
      </c>
      <c r="J38" s="6">
        <v>14344865</v>
      </c>
      <c r="K38" s="25">
        <v>14344865</v>
      </c>
    </row>
    <row r="39" spans="1:11" ht="12.75">
      <c r="A39" s="22" t="s">
        <v>43</v>
      </c>
      <c r="B39" s="6">
        <v>2724713587</v>
      </c>
      <c r="C39" s="6">
        <v>3036491035</v>
      </c>
      <c r="D39" s="23">
        <v>3044433767</v>
      </c>
      <c r="E39" s="24">
        <v>0</v>
      </c>
      <c r="F39" s="6">
        <v>0</v>
      </c>
      <c r="G39" s="25">
        <v>0</v>
      </c>
      <c r="H39" s="26">
        <v>3623070009</v>
      </c>
      <c r="I39" s="24">
        <v>4747434194</v>
      </c>
      <c r="J39" s="6">
        <v>5384783774</v>
      </c>
      <c r="K39" s="25">
        <v>6136045508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1431740650</v>
      </c>
      <c r="C42" s="6">
        <v>391072221</v>
      </c>
      <c r="D42" s="23">
        <v>422436285</v>
      </c>
      <c r="E42" s="24">
        <v>568380264</v>
      </c>
      <c r="F42" s="6">
        <v>596504667</v>
      </c>
      <c r="G42" s="25">
        <v>596504667</v>
      </c>
      <c r="H42" s="26">
        <v>426475996</v>
      </c>
      <c r="I42" s="24">
        <v>689759438</v>
      </c>
      <c r="J42" s="6">
        <v>744952672</v>
      </c>
      <c r="K42" s="25">
        <v>864545402</v>
      </c>
    </row>
    <row r="43" spans="1:11" ht="12.75">
      <c r="A43" s="22" t="s">
        <v>46</v>
      </c>
      <c r="B43" s="6">
        <v>-467003306</v>
      </c>
      <c r="C43" s="6">
        <v>-407354255</v>
      </c>
      <c r="D43" s="23">
        <v>-564811789</v>
      </c>
      <c r="E43" s="24">
        <v>-562169197</v>
      </c>
      <c r="F43" s="6">
        <v>-567451914</v>
      </c>
      <c r="G43" s="25">
        <v>-567451914</v>
      </c>
      <c r="H43" s="26">
        <v>-514226992</v>
      </c>
      <c r="I43" s="24">
        <v>-581836439</v>
      </c>
      <c r="J43" s="6">
        <v>-600969720</v>
      </c>
      <c r="K43" s="25">
        <v>-680914567</v>
      </c>
    </row>
    <row r="44" spans="1:11" ht="12.75">
      <c r="A44" s="22" t="s">
        <v>47</v>
      </c>
      <c r="B44" s="6">
        <v>9376833</v>
      </c>
      <c r="C44" s="6">
        <v>-10453116</v>
      </c>
      <c r="D44" s="23">
        <v>-952631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1047936386</v>
      </c>
      <c r="C45" s="7">
        <v>10519113</v>
      </c>
      <c r="D45" s="69">
        <v>-126819266</v>
      </c>
      <c r="E45" s="70">
        <v>6211067</v>
      </c>
      <c r="F45" s="7">
        <v>29052753</v>
      </c>
      <c r="G45" s="71">
        <v>29052753</v>
      </c>
      <c r="H45" s="72">
        <v>15835323</v>
      </c>
      <c r="I45" s="70">
        <v>398442438</v>
      </c>
      <c r="J45" s="7">
        <v>544802479</v>
      </c>
      <c r="K45" s="71">
        <v>728433314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36369344</v>
      </c>
      <c r="C48" s="6">
        <v>10519113</v>
      </c>
      <c r="D48" s="23">
        <v>101979863</v>
      </c>
      <c r="E48" s="24">
        <v>9713112</v>
      </c>
      <c r="F48" s="6">
        <v>5052749</v>
      </c>
      <c r="G48" s="25">
        <v>5052749</v>
      </c>
      <c r="H48" s="26">
        <v>290519440</v>
      </c>
      <c r="I48" s="24">
        <v>400819527</v>
      </c>
      <c r="J48" s="6">
        <v>544802479</v>
      </c>
      <c r="K48" s="25">
        <v>728433314</v>
      </c>
    </row>
    <row r="49" spans="1:11" ht="12.75">
      <c r="A49" s="22" t="s">
        <v>51</v>
      </c>
      <c r="B49" s="6">
        <f>+B75</f>
        <v>153604205.2532642</v>
      </c>
      <c r="C49" s="6">
        <f aca="true" t="shared" si="6" ref="C49:K49">+C75</f>
        <v>156937952.64879292</v>
      </c>
      <c r="D49" s="23">
        <f t="shared" si="6"/>
        <v>95674550.15946811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-824153426.6596026</v>
      </c>
      <c r="I49" s="24">
        <f t="shared" si="6"/>
        <v>88858057.66369213</v>
      </c>
      <c r="J49" s="6">
        <f t="shared" si="6"/>
        <v>98931583.05994879</v>
      </c>
      <c r="K49" s="25">
        <f t="shared" si="6"/>
        <v>109566096.92501564</v>
      </c>
    </row>
    <row r="50" spans="1:11" ht="12.75">
      <c r="A50" s="33" t="s">
        <v>52</v>
      </c>
      <c r="B50" s="7">
        <f>+B48-B49</f>
        <v>-117234861.25326419</v>
      </c>
      <c r="C50" s="7">
        <f aca="true" t="shared" si="7" ref="C50:K50">+C48-C49</f>
        <v>-146418839.64879292</v>
      </c>
      <c r="D50" s="69">
        <f t="shared" si="7"/>
        <v>6305312.840531886</v>
      </c>
      <c r="E50" s="70">
        <f t="shared" si="7"/>
        <v>9713112</v>
      </c>
      <c r="F50" s="7">
        <f t="shared" si="7"/>
        <v>5052749</v>
      </c>
      <c r="G50" s="71">
        <f t="shared" si="7"/>
        <v>5052749</v>
      </c>
      <c r="H50" s="72">
        <f t="shared" si="7"/>
        <v>1114672866.6596026</v>
      </c>
      <c r="I50" s="70">
        <f t="shared" si="7"/>
        <v>311961469.3363079</v>
      </c>
      <c r="J50" s="7">
        <f t="shared" si="7"/>
        <v>445870895.9400512</v>
      </c>
      <c r="K50" s="71">
        <f t="shared" si="7"/>
        <v>618867217.0749843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2873479137</v>
      </c>
      <c r="C53" s="6">
        <v>5375047033</v>
      </c>
      <c r="D53" s="23">
        <v>2231619767</v>
      </c>
      <c r="E53" s="24">
        <v>254088192</v>
      </c>
      <c r="F53" s="6">
        <v>236367442</v>
      </c>
      <c r="G53" s="25">
        <v>236367442</v>
      </c>
      <c r="H53" s="26">
        <v>1817716329</v>
      </c>
      <c r="I53" s="24">
        <v>2307257999</v>
      </c>
      <c r="J53" s="6">
        <v>2813227719</v>
      </c>
      <c r="K53" s="25">
        <v>3394142286</v>
      </c>
    </row>
    <row r="54" spans="1:11" ht="12.75">
      <c r="A54" s="22" t="s">
        <v>55</v>
      </c>
      <c r="B54" s="6">
        <v>58862137</v>
      </c>
      <c r="C54" s="6">
        <v>66514322</v>
      </c>
      <c r="D54" s="23">
        <v>0</v>
      </c>
      <c r="E54" s="24">
        <v>69999996</v>
      </c>
      <c r="F54" s="6">
        <v>90000000</v>
      </c>
      <c r="G54" s="25">
        <v>90000000</v>
      </c>
      <c r="H54" s="26">
        <v>76551797</v>
      </c>
      <c r="I54" s="24">
        <v>90000000</v>
      </c>
      <c r="J54" s="6">
        <v>95000000</v>
      </c>
      <c r="K54" s="25">
        <v>100000000</v>
      </c>
    </row>
    <row r="55" spans="1:11" ht="12.75">
      <c r="A55" s="22" t="s">
        <v>56</v>
      </c>
      <c r="B55" s="6">
        <v>0</v>
      </c>
      <c r="C55" s="6">
        <v>0</v>
      </c>
      <c r="D55" s="23">
        <v>805079653</v>
      </c>
      <c r="E55" s="24">
        <v>201691020</v>
      </c>
      <c r="F55" s="6">
        <v>232095719</v>
      </c>
      <c r="G55" s="25">
        <v>232095719</v>
      </c>
      <c r="H55" s="26">
        <v>989752459</v>
      </c>
      <c r="I55" s="24">
        <v>196876000</v>
      </c>
      <c r="J55" s="6">
        <v>203765900</v>
      </c>
      <c r="K55" s="25">
        <v>217772008</v>
      </c>
    </row>
    <row r="56" spans="1:11" ht="12.75">
      <c r="A56" s="22" t="s">
        <v>57</v>
      </c>
      <c r="B56" s="6">
        <v>0</v>
      </c>
      <c r="C56" s="6">
        <v>0</v>
      </c>
      <c r="D56" s="23">
        <v>8230461</v>
      </c>
      <c r="E56" s="24">
        <v>4300008</v>
      </c>
      <c r="F56" s="6">
        <v>58679945</v>
      </c>
      <c r="G56" s="25">
        <v>58679945</v>
      </c>
      <c r="H56" s="26">
        <v>38978975</v>
      </c>
      <c r="I56" s="24">
        <v>54270312</v>
      </c>
      <c r="J56" s="6">
        <v>57202249</v>
      </c>
      <c r="K56" s="25">
        <v>60291170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24000</v>
      </c>
      <c r="D62" s="99">
        <v>0</v>
      </c>
      <c r="E62" s="97">
        <v>223905</v>
      </c>
      <c r="F62" s="98">
        <v>227845</v>
      </c>
      <c r="G62" s="99">
        <v>227845</v>
      </c>
      <c r="H62" s="100">
        <v>227845</v>
      </c>
      <c r="I62" s="97">
        <v>235000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28000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28000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4161000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6000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225713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225713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0.6309309443697338</v>
      </c>
      <c r="C70" s="5">
        <f aca="true" t="shared" si="8" ref="C70:K70">IF(ISERROR(C71/C72),0,(C71/C72))</f>
        <v>0.9184937768655654</v>
      </c>
      <c r="D70" s="5">
        <f t="shared" si="8"/>
        <v>0.5482741234630922</v>
      </c>
      <c r="E70" s="5">
        <f t="shared" si="8"/>
        <v>0.2440533246796903</v>
      </c>
      <c r="F70" s="5">
        <f t="shared" si="8"/>
        <v>0.3091366425703507</v>
      </c>
      <c r="G70" s="5">
        <f t="shared" si="8"/>
        <v>0.3091366425703507</v>
      </c>
      <c r="H70" s="5">
        <f t="shared" si="8"/>
        <v>9.906281112290626</v>
      </c>
      <c r="I70" s="5">
        <f t="shared" si="8"/>
        <v>0.8729891543189302</v>
      </c>
      <c r="J70" s="5">
        <f t="shared" si="8"/>
        <v>0.8731015022686174</v>
      </c>
      <c r="K70" s="5">
        <f t="shared" si="8"/>
        <v>0.8730025225127009</v>
      </c>
    </row>
    <row r="71" spans="1:11" ht="12.75" hidden="1">
      <c r="A71" s="2" t="s">
        <v>120</v>
      </c>
      <c r="B71" s="2">
        <f>+B83</f>
        <v>19597100</v>
      </c>
      <c r="C71" s="2">
        <f aca="true" t="shared" si="9" ref="C71:K71">+C83</f>
        <v>16083773</v>
      </c>
      <c r="D71" s="2">
        <f t="shared" si="9"/>
        <v>24896555</v>
      </c>
      <c r="E71" s="2">
        <f t="shared" si="9"/>
        <v>40250436</v>
      </c>
      <c r="F71" s="2">
        <f t="shared" si="9"/>
        <v>40271781</v>
      </c>
      <c r="G71" s="2">
        <f t="shared" si="9"/>
        <v>40271781</v>
      </c>
      <c r="H71" s="2">
        <f t="shared" si="9"/>
        <v>378413331</v>
      </c>
      <c r="I71" s="2">
        <f t="shared" si="9"/>
        <v>130886301</v>
      </c>
      <c r="J71" s="2">
        <f t="shared" si="9"/>
        <v>138094148</v>
      </c>
      <c r="K71" s="2">
        <f t="shared" si="9"/>
        <v>145421242</v>
      </c>
    </row>
    <row r="72" spans="1:11" ht="12.75" hidden="1">
      <c r="A72" s="2" t="s">
        <v>121</v>
      </c>
      <c r="B72" s="2">
        <f>+B77</f>
        <v>31060610</v>
      </c>
      <c r="C72" s="2">
        <f aca="true" t="shared" si="10" ref="C72:K72">+C77</f>
        <v>17511031</v>
      </c>
      <c r="D72" s="2">
        <f t="shared" si="10"/>
        <v>45408955</v>
      </c>
      <c r="E72" s="2">
        <f t="shared" si="10"/>
        <v>164924760</v>
      </c>
      <c r="F72" s="2">
        <f t="shared" si="10"/>
        <v>130271781</v>
      </c>
      <c r="G72" s="2">
        <f t="shared" si="10"/>
        <v>130271781</v>
      </c>
      <c r="H72" s="2">
        <f t="shared" si="10"/>
        <v>38199333</v>
      </c>
      <c r="I72" s="2">
        <f t="shared" si="10"/>
        <v>149928897</v>
      </c>
      <c r="J72" s="2">
        <f t="shared" si="10"/>
        <v>158165056</v>
      </c>
      <c r="K72" s="2">
        <f t="shared" si="10"/>
        <v>166575970</v>
      </c>
    </row>
    <row r="73" spans="1:11" ht="12.75" hidden="1">
      <c r="A73" s="2" t="s">
        <v>122</v>
      </c>
      <c r="B73" s="2">
        <f>+B74</f>
        <v>46690770.66666667</v>
      </c>
      <c r="C73" s="2">
        <f aca="true" t="shared" si="11" ref="C73:K73">+(C78+C80+C81+C82)-(B78+B80+B81+B82)</f>
        <v>14567973</v>
      </c>
      <c r="D73" s="2">
        <f t="shared" si="11"/>
        <v>56054903</v>
      </c>
      <c r="E73" s="2">
        <f t="shared" si="11"/>
        <v>-95194953</v>
      </c>
      <c r="F73" s="2">
        <f>+(F78+F80+F81+F82)-(D78+D80+D81+D82)</f>
        <v>-95194953</v>
      </c>
      <c r="G73" s="2">
        <f>+(G78+G80+G81+G82)-(D78+D80+D81+D82)</f>
        <v>-95194953</v>
      </c>
      <c r="H73" s="2">
        <f>+(H78+H80+H81+H82)-(D78+D80+D81+D82)</f>
        <v>4282181</v>
      </c>
      <c r="I73" s="2">
        <f>+(I78+I80+I81+I82)-(E78+E80+E81+E82)</f>
        <v>88519724</v>
      </c>
      <c r="J73" s="2">
        <f t="shared" si="11"/>
        <v>-11549092</v>
      </c>
      <c r="K73" s="2">
        <f t="shared" si="11"/>
        <v>-12172752</v>
      </c>
    </row>
    <row r="74" spans="1:11" ht="12.75" hidden="1">
      <c r="A74" s="2" t="s">
        <v>123</v>
      </c>
      <c r="B74" s="2">
        <f>+TREND(C74:E74)</f>
        <v>46690770.66666667</v>
      </c>
      <c r="C74" s="2">
        <f>+C73</f>
        <v>14567973</v>
      </c>
      <c r="D74" s="2">
        <f aca="true" t="shared" si="12" ref="D74:K74">+D73</f>
        <v>56054903</v>
      </c>
      <c r="E74" s="2">
        <f t="shared" si="12"/>
        <v>-95194953</v>
      </c>
      <c r="F74" s="2">
        <f t="shared" si="12"/>
        <v>-95194953</v>
      </c>
      <c r="G74" s="2">
        <f t="shared" si="12"/>
        <v>-95194953</v>
      </c>
      <c r="H74" s="2">
        <f t="shared" si="12"/>
        <v>4282181</v>
      </c>
      <c r="I74" s="2">
        <f t="shared" si="12"/>
        <v>88519724</v>
      </c>
      <c r="J74" s="2">
        <f t="shared" si="12"/>
        <v>-11549092</v>
      </c>
      <c r="K74" s="2">
        <f t="shared" si="12"/>
        <v>-12172752</v>
      </c>
    </row>
    <row r="75" spans="1:11" ht="12.75" hidden="1">
      <c r="A75" s="2" t="s">
        <v>124</v>
      </c>
      <c r="B75" s="2">
        <f>+B84-(((B80+B81+B78)*B70)-B79)</f>
        <v>153604205.2532642</v>
      </c>
      <c r="C75" s="2">
        <f aca="true" t="shared" si="13" ref="C75:K75">+C84-(((C80+C81+C78)*C70)-C79)</f>
        <v>156937952.64879292</v>
      </c>
      <c r="D75" s="2">
        <f t="shared" si="13"/>
        <v>95674550.15946811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-824153426.6596026</v>
      </c>
      <c r="I75" s="2">
        <f t="shared" si="13"/>
        <v>88858057.66369213</v>
      </c>
      <c r="J75" s="2">
        <f t="shared" si="13"/>
        <v>98931583.05994879</v>
      </c>
      <c r="K75" s="2">
        <f t="shared" si="13"/>
        <v>109566096.92501564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31060610</v>
      </c>
      <c r="C77" s="3">
        <v>17511031</v>
      </c>
      <c r="D77" s="3">
        <v>45408955</v>
      </c>
      <c r="E77" s="3">
        <v>164924760</v>
      </c>
      <c r="F77" s="3">
        <v>130271781</v>
      </c>
      <c r="G77" s="3">
        <v>130271781</v>
      </c>
      <c r="H77" s="3">
        <v>38199333</v>
      </c>
      <c r="I77" s="3">
        <v>149928897</v>
      </c>
      <c r="J77" s="3">
        <v>158165056</v>
      </c>
      <c r="K77" s="3">
        <v>166575970</v>
      </c>
    </row>
    <row r="78" spans="1:11" ht="13.5" hidden="1">
      <c r="A78" s="1" t="s">
        <v>67</v>
      </c>
      <c r="B78" s="3">
        <v>177002</v>
      </c>
      <c r="C78" s="3">
        <v>244496</v>
      </c>
      <c r="D78" s="3">
        <v>27172283</v>
      </c>
      <c r="E78" s="3">
        <v>0</v>
      </c>
      <c r="F78" s="3">
        <v>0</v>
      </c>
      <c r="G78" s="3">
        <v>0</v>
      </c>
      <c r="H78" s="3">
        <v>2377089</v>
      </c>
      <c r="I78" s="3">
        <v>2377089</v>
      </c>
      <c r="J78" s="3">
        <v>2377089</v>
      </c>
      <c r="K78" s="3">
        <v>2377089</v>
      </c>
    </row>
    <row r="79" spans="1:11" ht="13.5" hidden="1">
      <c r="A79" s="1" t="s">
        <v>68</v>
      </c>
      <c r="B79" s="3">
        <v>169107489</v>
      </c>
      <c r="C79" s="3">
        <v>192887845</v>
      </c>
      <c r="D79" s="3">
        <v>147499234</v>
      </c>
      <c r="E79" s="3">
        <v>0</v>
      </c>
      <c r="F79" s="3">
        <v>0</v>
      </c>
      <c r="G79" s="3">
        <v>0</v>
      </c>
      <c r="H79" s="3">
        <v>166512269</v>
      </c>
      <c r="I79" s="3">
        <v>166594586</v>
      </c>
      <c r="J79" s="3">
        <v>166594586</v>
      </c>
      <c r="K79" s="3">
        <v>166594586</v>
      </c>
    </row>
    <row r="80" spans="1:11" ht="13.5" hidden="1">
      <c r="A80" s="1" t="s">
        <v>69</v>
      </c>
      <c r="B80" s="3">
        <v>17010109</v>
      </c>
      <c r="C80" s="3">
        <v>22638169</v>
      </c>
      <c r="D80" s="3">
        <v>23012150</v>
      </c>
      <c r="E80" s="3">
        <v>0</v>
      </c>
      <c r="F80" s="3">
        <v>0</v>
      </c>
      <c r="G80" s="3">
        <v>0</v>
      </c>
      <c r="H80" s="3">
        <v>50611637</v>
      </c>
      <c r="I80" s="3">
        <v>39654235</v>
      </c>
      <c r="J80" s="3">
        <v>28105143</v>
      </c>
      <c r="K80" s="3">
        <v>15932391</v>
      </c>
    </row>
    <row r="81" spans="1:11" ht="13.5" hidden="1">
      <c r="A81" s="1" t="s">
        <v>70</v>
      </c>
      <c r="B81" s="3">
        <v>7384966</v>
      </c>
      <c r="C81" s="3">
        <v>16257385</v>
      </c>
      <c r="D81" s="3">
        <v>44338875</v>
      </c>
      <c r="E81" s="3">
        <v>0</v>
      </c>
      <c r="F81" s="3">
        <v>0</v>
      </c>
      <c r="G81" s="3">
        <v>0</v>
      </c>
      <c r="H81" s="3">
        <v>47015068</v>
      </c>
      <c r="I81" s="3">
        <v>47015061</v>
      </c>
      <c r="J81" s="3">
        <v>47015061</v>
      </c>
      <c r="K81" s="3">
        <v>47015061</v>
      </c>
    </row>
    <row r="82" spans="1:11" ht="13.5" hidden="1">
      <c r="A82" s="1" t="s">
        <v>71</v>
      </c>
      <c r="B82" s="3">
        <v>0</v>
      </c>
      <c r="C82" s="3">
        <v>0</v>
      </c>
      <c r="D82" s="3">
        <v>671645</v>
      </c>
      <c r="E82" s="3">
        <v>0</v>
      </c>
      <c r="F82" s="3">
        <v>0</v>
      </c>
      <c r="G82" s="3">
        <v>0</v>
      </c>
      <c r="H82" s="3">
        <v>-526660</v>
      </c>
      <c r="I82" s="3">
        <v>-526661</v>
      </c>
      <c r="J82" s="3">
        <v>-526661</v>
      </c>
      <c r="K82" s="3">
        <v>-526661</v>
      </c>
    </row>
    <row r="83" spans="1:11" ht="13.5" hidden="1">
      <c r="A83" s="1" t="s">
        <v>72</v>
      </c>
      <c r="B83" s="3">
        <v>19597100</v>
      </c>
      <c r="C83" s="3">
        <v>16083773</v>
      </c>
      <c r="D83" s="3">
        <v>24896555</v>
      </c>
      <c r="E83" s="3">
        <v>40250436</v>
      </c>
      <c r="F83" s="3">
        <v>40271781</v>
      </c>
      <c r="G83" s="3">
        <v>40271781</v>
      </c>
      <c r="H83" s="3">
        <v>378413331</v>
      </c>
      <c r="I83" s="3">
        <v>130886301</v>
      </c>
      <c r="J83" s="3">
        <v>138094148</v>
      </c>
      <c r="K83" s="3">
        <v>145421242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10093914</v>
      </c>
      <c r="C5" s="6">
        <v>11152026</v>
      </c>
      <c r="D5" s="23">
        <v>-993</v>
      </c>
      <c r="E5" s="24">
        <v>13478010</v>
      </c>
      <c r="F5" s="6">
        <v>13478010</v>
      </c>
      <c r="G5" s="25">
        <v>13478010</v>
      </c>
      <c r="H5" s="26">
        <v>13222692</v>
      </c>
      <c r="I5" s="24">
        <v>18026690</v>
      </c>
      <c r="J5" s="6">
        <v>19515330</v>
      </c>
      <c r="K5" s="25">
        <v>21137180</v>
      </c>
    </row>
    <row r="6" spans="1:11" ht="12.75">
      <c r="A6" s="22" t="s">
        <v>19</v>
      </c>
      <c r="B6" s="6">
        <v>97081713</v>
      </c>
      <c r="C6" s="6">
        <v>111774046</v>
      </c>
      <c r="D6" s="23">
        <v>-9928611</v>
      </c>
      <c r="E6" s="24">
        <v>129038840</v>
      </c>
      <c r="F6" s="6">
        <v>132117650</v>
      </c>
      <c r="G6" s="25">
        <v>132117650</v>
      </c>
      <c r="H6" s="26">
        <v>120505224</v>
      </c>
      <c r="I6" s="24">
        <v>148405472</v>
      </c>
      <c r="J6" s="6">
        <v>159811980</v>
      </c>
      <c r="K6" s="25">
        <v>168369690</v>
      </c>
    </row>
    <row r="7" spans="1:11" ht="12.75">
      <c r="A7" s="22" t="s">
        <v>20</v>
      </c>
      <c r="B7" s="6">
        <v>1446111</v>
      </c>
      <c r="C7" s="6">
        <v>1281204</v>
      </c>
      <c r="D7" s="23">
        <v>92036</v>
      </c>
      <c r="E7" s="24">
        <v>1000000</v>
      </c>
      <c r="F7" s="6">
        <v>1300000</v>
      </c>
      <c r="G7" s="25">
        <v>1300000</v>
      </c>
      <c r="H7" s="26">
        <v>2052395</v>
      </c>
      <c r="I7" s="24">
        <v>850000</v>
      </c>
      <c r="J7" s="6">
        <v>850000</v>
      </c>
      <c r="K7" s="25">
        <v>850000</v>
      </c>
    </row>
    <row r="8" spans="1:11" ht="12.75">
      <c r="A8" s="22" t="s">
        <v>21</v>
      </c>
      <c r="B8" s="6">
        <v>52419140</v>
      </c>
      <c r="C8" s="6">
        <v>51549176</v>
      </c>
      <c r="D8" s="23">
        <v>1366331</v>
      </c>
      <c r="E8" s="24">
        <v>55539280</v>
      </c>
      <c r="F8" s="6">
        <v>56343060</v>
      </c>
      <c r="G8" s="25">
        <v>56343060</v>
      </c>
      <c r="H8" s="26">
        <v>56672856</v>
      </c>
      <c r="I8" s="24">
        <v>60969000</v>
      </c>
      <c r="J8" s="6">
        <v>63336050</v>
      </c>
      <c r="K8" s="25">
        <v>67014290</v>
      </c>
    </row>
    <row r="9" spans="1:11" ht="12.75">
      <c r="A9" s="22" t="s">
        <v>22</v>
      </c>
      <c r="B9" s="6">
        <v>8912514</v>
      </c>
      <c r="C9" s="6">
        <v>10821439</v>
      </c>
      <c r="D9" s="23">
        <v>5001070</v>
      </c>
      <c r="E9" s="24">
        <v>7124180</v>
      </c>
      <c r="F9" s="6">
        <v>7355500</v>
      </c>
      <c r="G9" s="25">
        <v>7355500</v>
      </c>
      <c r="H9" s="26">
        <v>8063187</v>
      </c>
      <c r="I9" s="24">
        <v>7618090</v>
      </c>
      <c r="J9" s="6">
        <v>8015440</v>
      </c>
      <c r="K9" s="25">
        <v>8436150</v>
      </c>
    </row>
    <row r="10" spans="1:11" ht="20.25">
      <c r="A10" s="27" t="s">
        <v>114</v>
      </c>
      <c r="B10" s="28">
        <f>SUM(B5:B9)</f>
        <v>169953392</v>
      </c>
      <c r="C10" s="29">
        <f aca="true" t="shared" si="0" ref="C10:K10">SUM(C5:C9)</f>
        <v>186577891</v>
      </c>
      <c r="D10" s="30">
        <f t="shared" si="0"/>
        <v>-3470167</v>
      </c>
      <c r="E10" s="28">
        <f t="shared" si="0"/>
        <v>206180310</v>
      </c>
      <c r="F10" s="29">
        <f t="shared" si="0"/>
        <v>210594220</v>
      </c>
      <c r="G10" s="31">
        <f t="shared" si="0"/>
        <v>210594220</v>
      </c>
      <c r="H10" s="32">
        <f t="shared" si="0"/>
        <v>200516354</v>
      </c>
      <c r="I10" s="28">
        <f t="shared" si="0"/>
        <v>235869252</v>
      </c>
      <c r="J10" s="29">
        <f t="shared" si="0"/>
        <v>251528800</v>
      </c>
      <c r="K10" s="31">
        <f t="shared" si="0"/>
        <v>265807310</v>
      </c>
    </row>
    <row r="11" spans="1:11" ht="12.75">
      <c r="A11" s="22" t="s">
        <v>23</v>
      </c>
      <c r="B11" s="6">
        <v>69831879</v>
      </c>
      <c r="C11" s="6">
        <v>74179519</v>
      </c>
      <c r="D11" s="23">
        <v>288771</v>
      </c>
      <c r="E11" s="24">
        <v>79526680</v>
      </c>
      <c r="F11" s="6">
        <v>78075130</v>
      </c>
      <c r="G11" s="25">
        <v>78075130</v>
      </c>
      <c r="H11" s="26">
        <v>75701130</v>
      </c>
      <c r="I11" s="24">
        <v>83150120</v>
      </c>
      <c r="J11" s="6">
        <v>88721150</v>
      </c>
      <c r="K11" s="25">
        <v>94842950</v>
      </c>
    </row>
    <row r="12" spans="1:11" ht="12.75">
      <c r="A12" s="22" t="s">
        <v>24</v>
      </c>
      <c r="B12" s="6">
        <v>3571936</v>
      </c>
      <c r="C12" s="6">
        <v>3466515</v>
      </c>
      <c r="D12" s="23">
        <v>-19468</v>
      </c>
      <c r="E12" s="24">
        <v>4073940</v>
      </c>
      <c r="F12" s="6">
        <v>3994260</v>
      </c>
      <c r="G12" s="25">
        <v>3994260</v>
      </c>
      <c r="H12" s="26">
        <v>3993698</v>
      </c>
      <c r="I12" s="24">
        <v>4253900</v>
      </c>
      <c r="J12" s="6">
        <v>4538910</v>
      </c>
      <c r="K12" s="25">
        <v>4852090</v>
      </c>
    </row>
    <row r="13" spans="1:11" ht="12.75">
      <c r="A13" s="22" t="s">
        <v>115</v>
      </c>
      <c r="B13" s="6">
        <v>34776881</v>
      </c>
      <c r="C13" s="6">
        <v>34803416</v>
      </c>
      <c r="D13" s="23">
        <v>-3020620</v>
      </c>
      <c r="E13" s="24">
        <v>37532500</v>
      </c>
      <c r="F13" s="6">
        <v>37532500</v>
      </c>
      <c r="G13" s="25">
        <v>37532500</v>
      </c>
      <c r="H13" s="26">
        <v>35037315</v>
      </c>
      <c r="I13" s="24">
        <v>42179290</v>
      </c>
      <c r="J13" s="6">
        <v>43679290</v>
      </c>
      <c r="K13" s="25">
        <v>44679290</v>
      </c>
    </row>
    <row r="14" spans="1:11" ht="12.75">
      <c r="A14" s="22" t="s">
        <v>25</v>
      </c>
      <c r="B14" s="6">
        <v>5733028</v>
      </c>
      <c r="C14" s="6">
        <v>4024008</v>
      </c>
      <c r="D14" s="23">
        <v>161484</v>
      </c>
      <c r="E14" s="24">
        <v>6188420</v>
      </c>
      <c r="F14" s="6">
        <v>5504750</v>
      </c>
      <c r="G14" s="25">
        <v>5504750</v>
      </c>
      <c r="H14" s="26">
        <v>3308277</v>
      </c>
      <c r="I14" s="24">
        <v>5018550</v>
      </c>
      <c r="J14" s="6">
        <v>4699200</v>
      </c>
      <c r="K14" s="25">
        <v>4630200</v>
      </c>
    </row>
    <row r="15" spans="1:11" ht="12.75">
      <c r="A15" s="22" t="s">
        <v>26</v>
      </c>
      <c r="B15" s="6">
        <v>67996582</v>
      </c>
      <c r="C15" s="6">
        <v>78382303</v>
      </c>
      <c r="D15" s="23">
        <v>251897</v>
      </c>
      <c r="E15" s="24">
        <v>85947470</v>
      </c>
      <c r="F15" s="6">
        <v>88127790</v>
      </c>
      <c r="G15" s="25">
        <v>88127790</v>
      </c>
      <c r="H15" s="26">
        <v>83412118</v>
      </c>
      <c r="I15" s="24">
        <v>101971890</v>
      </c>
      <c r="J15" s="6">
        <v>110054330</v>
      </c>
      <c r="K15" s="25">
        <v>115780380</v>
      </c>
    </row>
    <row r="16" spans="1:11" ht="12.75">
      <c r="A16" s="22" t="s">
        <v>21</v>
      </c>
      <c r="B16" s="6">
        <v>0</v>
      </c>
      <c r="C16" s="6">
        <v>769470</v>
      </c>
      <c r="D16" s="23">
        <v>4330</v>
      </c>
      <c r="E16" s="24">
        <v>783000</v>
      </c>
      <c r="F16" s="6">
        <v>1020800</v>
      </c>
      <c r="G16" s="25">
        <v>1020800</v>
      </c>
      <c r="H16" s="26">
        <v>813543</v>
      </c>
      <c r="I16" s="24">
        <v>883740</v>
      </c>
      <c r="J16" s="6">
        <v>942950</v>
      </c>
      <c r="K16" s="25">
        <v>1008010</v>
      </c>
    </row>
    <row r="17" spans="1:11" ht="12.75">
      <c r="A17" s="22" t="s">
        <v>27</v>
      </c>
      <c r="B17" s="6">
        <v>36626598</v>
      </c>
      <c r="C17" s="6">
        <v>32930621</v>
      </c>
      <c r="D17" s="23">
        <v>-1025408</v>
      </c>
      <c r="E17" s="24">
        <v>41999870</v>
      </c>
      <c r="F17" s="6">
        <v>44295740</v>
      </c>
      <c r="G17" s="25">
        <v>44295740</v>
      </c>
      <c r="H17" s="26">
        <v>42910442</v>
      </c>
      <c r="I17" s="24">
        <v>45374550</v>
      </c>
      <c r="J17" s="6">
        <v>48516150</v>
      </c>
      <c r="K17" s="25">
        <v>51477450</v>
      </c>
    </row>
    <row r="18" spans="1:11" ht="12.75">
      <c r="A18" s="33" t="s">
        <v>28</v>
      </c>
      <c r="B18" s="34">
        <f>SUM(B11:B17)</f>
        <v>218536904</v>
      </c>
      <c r="C18" s="35">
        <f aca="true" t="shared" si="1" ref="C18:K18">SUM(C11:C17)</f>
        <v>228555852</v>
      </c>
      <c r="D18" s="36">
        <f t="shared" si="1"/>
        <v>-3359014</v>
      </c>
      <c r="E18" s="34">
        <f t="shared" si="1"/>
        <v>256051880</v>
      </c>
      <c r="F18" s="35">
        <f t="shared" si="1"/>
        <v>258550970</v>
      </c>
      <c r="G18" s="37">
        <f t="shared" si="1"/>
        <v>258550970</v>
      </c>
      <c r="H18" s="38">
        <f t="shared" si="1"/>
        <v>245176523</v>
      </c>
      <c r="I18" s="34">
        <f t="shared" si="1"/>
        <v>282832040</v>
      </c>
      <c r="J18" s="35">
        <f t="shared" si="1"/>
        <v>301151980</v>
      </c>
      <c r="K18" s="37">
        <f t="shared" si="1"/>
        <v>317270370</v>
      </c>
    </row>
    <row r="19" spans="1:11" ht="12.75">
      <c r="A19" s="33" t="s">
        <v>29</v>
      </c>
      <c r="B19" s="39">
        <f>+B10-B18</f>
        <v>-48583512</v>
      </c>
      <c r="C19" s="40">
        <f aca="true" t="shared" si="2" ref="C19:K19">+C10-C18</f>
        <v>-41977961</v>
      </c>
      <c r="D19" s="41">
        <f t="shared" si="2"/>
        <v>-111153</v>
      </c>
      <c r="E19" s="39">
        <f t="shared" si="2"/>
        <v>-49871570</v>
      </c>
      <c r="F19" s="40">
        <f t="shared" si="2"/>
        <v>-47956750</v>
      </c>
      <c r="G19" s="42">
        <f t="shared" si="2"/>
        <v>-47956750</v>
      </c>
      <c r="H19" s="43">
        <f t="shared" si="2"/>
        <v>-44660169</v>
      </c>
      <c r="I19" s="39">
        <f t="shared" si="2"/>
        <v>-46962788</v>
      </c>
      <c r="J19" s="40">
        <f t="shared" si="2"/>
        <v>-49623180</v>
      </c>
      <c r="K19" s="42">
        <f t="shared" si="2"/>
        <v>-51463060</v>
      </c>
    </row>
    <row r="20" spans="1:11" ht="20.25">
      <c r="A20" s="44" t="s">
        <v>30</v>
      </c>
      <c r="B20" s="45">
        <v>18169632</v>
      </c>
      <c r="C20" s="46">
        <v>21826843</v>
      </c>
      <c r="D20" s="47">
        <v>923180</v>
      </c>
      <c r="E20" s="45">
        <v>69411150</v>
      </c>
      <c r="F20" s="46">
        <v>114474550</v>
      </c>
      <c r="G20" s="48">
        <v>114474550</v>
      </c>
      <c r="H20" s="49">
        <v>88959672</v>
      </c>
      <c r="I20" s="45">
        <v>27014000</v>
      </c>
      <c r="J20" s="46">
        <v>27338850</v>
      </c>
      <c r="K20" s="48">
        <v>30907400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-30413880</v>
      </c>
      <c r="C22" s="57">
        <f aca="true" t="shared" si="3" ref="C22:K22">SUM(C19:C21)</f>
        <v>-20151118</v>
      </c>
      <c r="D22" s="58">
        <f t="shared" si="3"/>
        <v>812027</v>
      </c>
      <c r="E22" s="56">
        <f t="shared" si="3"/>
        <v>19539580</v>
      </c>
      <c r="F22" s="57">
        <f t="shared" si="3"/>
        <v>66517800</v>
      </c>
      <c r="G22" s="59">
        <f t="shared" si="3"/>
        <v>66517800</v>
      </c>
      <c r="H22" s="60">
        <f t="shared" si="3"/>
        <v>44299503</v>
      </c>
      <c r="I22" s="56">
        <f t="shared" si="3"/>
        <v>-19948788</v>
      </c>
      <c r="J22" s="57">
        <f t="shared" si="3"/>
        <v>-22284330</v>
      </c>
      <c r="K22" s="59">
        <f t="shared" si="3"/>
        <v>-20555660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-30413880</v>
      </c>
      <c r="C24" s="40">
        <f aca="true" t="shared" si="4" ref="C24:K24">SUM(C22:C23)</f>
        <v>-20151118</v>
      </c>
      <c r="D24" s="41">
        <f t="shared" si="4"/>
        <v>812027</v>
      </c>
      <c r="E24" s="39">
        <f t="shared" si="4"/>
        <v>19539580</v>
      </c>
      <c r="F24" s="40">
        <f t="shared" si="4"/>
        <v>66517800</v>
      </c>
      <c r="G24" s="42">
        <f t="shared" si="4"/>
        <v>66517800</v>
      </c>
      <c r="H24" s="43">
        <f t="shared" si="4"/>
        <v>44299503</v>
      </c>
      <c r="I24" s="39">
        <f t="shared" si="4"/>
        <v>-19948788</v>
      </c>
      <c r="J24" s="40">
        <f t="shared" si="4"/>
        <v>-22284330</v>
      </c>
      <c r="K24" s="42">
        <f t="shared" si="4"/>
        <v>-20555660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12331421</v>
      </c>
      <c r="C27" s="7">
        <v>16751834</v>
      </c>
      <c r="D27" s="69">
        <v>-13788948</v>
      </c>
      <c r="E27" s="70">
        <v>69841150</v>
      </c>
      <c r="F27" s="7">
        <v>114654550</v>
      </c>
      <c r="G27" s="71">
        <v>114654550</v>
      </c>
      <c r="H27" s="72">
        <v>31964825</v>
      </c>
      <c r="I27" s="70">
        <v>27674000</v>
      </c>
      <c r="J27" s="7">
        <v>28118850</v>
      </c>
      <c r="K27" s="71">
        <v>31817400</v>
      </c>
    </row>
    <row r="28" spans="1:11" ht="12.75">
      <c r="A28" s="73" t="s">
        <v>34</v>
      </c>
      <c r="B28" s="6">
        <v>5612112</v>
      </c>
      <c r="C28" s="6">
        <v>15435106</v>
      </c>
      <c r="D28" s="23">
        <v>-14869174</v>
      </c>
      <c r="E28" s="24">
        <v>50000000</v>
      </c>
      <c r="F28" s="6">
        <v>114224550</v>
      </c>
      <c r="G28" s="25">
        <v>114224550</v>
      </c>
      <c r="H28" s="26">
        <v>0</v>
      </c>
      <c r="I28" s="24">
        <v>27064000</v>
      </c>
      <c r="J28" s="6">
        <v>27388850</v>
      </c>
      <c r="K28" s="25">
        <v>30967400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3300000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3419309</v>
      </c>
      <c r="C31" s="6">
        <v>1316728</v>
      </c>
      <c r="D31" s="23">
        <v>-130463</v>
      </c>
      <c r="E31" s="24">
        <v>0</v>
      </c>
      <c r="F31" s="6">
        <v>430000</v>
      </c>
      <c r="G31" s="25">
        <v>430000</v>
      </c>
      <c r="H31" s="26">
        <v>0</v>
      </c>
      <c r="I31" s="24">
        <v>610000</v>
      </c>
      <c r="J31" s="6">
        <v>730000</v>
      </c>
      <c r="K31" s="25">
        <v>850000</v>
      </c>
    </row>
    <row r="32" spans="1:11" ht="12.75">
      <c r="A32" s="33" t="s">
        <v>37</v>
      </c>
      <c r="B32" s="7">
        <f>SUM(B28:B31)</f>
        <v>12331421</v>
      </c>
      <c r="C32" s="7">
        <f aca="true" t="shared" si="5" ref="C32:K32">SUM(C28:C31)</f>
        <v>16751834</v>
      </c>
      <c r="D32" s="69">
        <f t="shared" si="5"/>
        <v>-14999637</v>
      </c>
      <c r="E32" s="70">
        <f t="shared" si="5"/>
        <v>50000000</v>
      </c>
      <c r="F32" s="7">
        <f t="shared" si="5"/>
        <v>114654550</v>
      </c>
      <c r="G32" s="71">
        <f t="shared" si="5"/>
        <v>114654550</v>
      </c>
      <c r="H32" s="72">
        <f t="shared" si="5"/>
        <v>0</v>
      </c>
      <c r="I32" s="70">
        <f t="shared" si="5"/>
        <v>27674000</v>
      </c>
      <c r="J32" s="7">
        <f t="shared" si="5"/>
        <v>28118850</v>
      </c>
      <c r="K32" s="71">
        <f t="shared" si="5"/>
        <v>31817400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40366022</v>
      </c>
      <c r="C35" s="6">
        <v>37770423</v>
      </c>
      <c r="D35" s="23">
        <v>-8030154</v>
      </c>
      <c r="E35" s="24">
        <v>-50301570</v>
      </c>
      <c r="F35" s="6">
        <v>-48136750</v>
      </c>
      <c r="G35" s="25">
        <v>-48136750</v>
      </c>
      <c r="H35" s="26">
        <v>81037005</v>
      </c>
      <c r="I35" s="24">
        <v>-47622788</v>
      </c>
      <c r="J35" s="6">
        <v>-50403180</v>
      </c>
      <c r="K35" s="25">
        <v>-52373060</v>
      </c>
    </row>
    <row r="36" spans="1:11" ht="12.75">
      <c r="A36" s="22" t="s">
        <v>40</v>
      </c>
      <c r="B36" s="6">
        <v>618700057</v>
      </c>
      <c r="C36" s="6">
        <v>608250244</v>
      </c>
      <c r="D36" s="23">
        <v>16785816</v>
      </c>
      <c r="E36" s="24">
        <v>69841150</v>
      </c>
      <c r="F36" s="6">
        <v>114654550</v>
      </c>
      <c r="G36" s="25">
        <v>114654550</v>
      </c>
      <c r="H36" s="26">
        <v>-6024224</v>
      </c>
      <c r="I36" s="24">
        <v>27674000</v>
      </c>
      <c r="J36" s="6">
        <v>28118850</v>
      </c>
      <c r="K36" s="25">
        <v>31817400</v>
      </c>
    </row>
    <row r="37" spans="1:11" ht="12.75">
      <c r="A37" s="22" t="s">
        <v>41</v>
      </c>
      <c r="B37" s="6">
        <v>39550949</v>
      </c>
      <c r="C37" s="6">
        <v>38869529</v>
      </c>
      <c r="D37" s="23">
        <v>-4875780</v>
      </c>
      <c r="E37" s="24">
        <v>0</v>
      </c>
      <c r="F37" s="6">
        <v>0</v>
      </c>
      <c r="G37" s="25">
        <v>0</v>
      </c>
      <c r="H37" s="26">
        <v>38646170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60640316</v>
      </c>
      <c r="C38" s="6">
        <v>59910050</v>
      </c>
      <c r="D38" s="23">
        <v>2300936</v>
      </c>
      <c r="E38" s="24">
        <v>0</v>
      </c>
      <c r="F38" s="6">
        <v>0</v>
      </c>
      <c r="G38" s="25">
        <v>0</v>
      </c>
      <c r="H38" s="26">
        <v>-4914534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558874814</v>
      </c>
      <c r="C39" s="6">
        <v>547241088</v>
      </c>
      <c r="D39" s="23">
        <v>10518488</v>
      </c>
      <c r="E39" s="24">
        <v>0</v>
      </c>
      <c r="F39" s="6">
        <v>0</v>
      </c>
      <c r="G39" s="25">
        <v>0</v>
      </c>
      <c r="H39" s="26">
        <v>-3018361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16171957</v>
      </c>
      <c r="C42" s="6">
        <v>13796396</v>
      </c>
      <c r="D42" s="23">
        <v>5682411</v>
      </c>
      <c r="E42" s="24">
        <v>41811750</v>
      </c>
      <c r="F42" s="6">
        <v>85972360</v>
      </c>
      <c r="G42" s="25">
        <v>85972360</v>
      </c>
      <c r="H42" s="26">
        <v>-190711540</v>
      </c>
      <c r="I42" s="24">
        <v>-61202828</v>
      </c>
      <c r="J42" s="6">
        <v>-66697900</v>
      </c>
      <c r="K42" s="25">
        <v>-69217140</v>
      </c>
    </row>
    <row r="43" spans="1:11" ht="12.75">
      <c r="A43" s="22" t="s">
        <v>46</v>
      </c>
      <c r="B43" s="6">
        <v>-12324971</v>
      </c>
      <c r="C43" s="6">
        <v>-16054387</v>
      </c>
      <c r="D43" s="23">
        <v>185</v>
      </c>
      <c r="E43" s="24">
        <v>-69841335</v>
      </c>
      <c r="F43" s="6">
        <v>-114654550</v>
      </c>
      <c r="G43" s="25">
        <v>-114654550</v>
      </c>
      <c r="H43" s="26">
        <v>3419</v>
      </c>
      <c r="I43" s="24">
        <v>-27674000</v>
      </c>
      <c r="J43" s="6">
        <v>-28118850</v>
      </c>
      <c r="K43" s="25">
        <v>-31817400</v>
      </c>
    </row>
    <row r="44" spans="1:11" ht="12.75">
      <c r="A44" s="22" t="s">
        <v>47</v>
      </c>
      <c r="B44" s="6">
        <v>-853247</v>
      </c>
      <c r="C44" s="6">
        <v>-4925956</v>
      </c>
      <c r="D44" s="23">
        <v>-17244</v>
      </c>
      <c r="E44" s="24">
        <v>913</v>
      </c>
      <c r="F44" s="6">
        <v>0</v>
      </c>
      <c r="G44" s="25">
        <v>0</v>
      </c>
      <c r="H44" s="26">
        <v>751330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14112575</v>
      </c>
      <c r="C45" s="7">
        <v>6928628</v>
      </c>
      <c r="D45" s="69">
        <v>5665352</v>
      </c>
      <c r="E45" s="70">
        <v>-28028672</v>
      </c>
      <c r="F45" s="7">
        <v>-28682190</v>
      </c>
      <c r="G45" s="71">
        <v>-28682190</v>
      </c>
      <c r="H45" s="72">
        <v>-189956791</v>
      </c>
      <c r="I45" s="70">
        <v>-88876828</v>
      </c>
      <c r="J45" s="7">
        <v>-94816750</v>
      </c>
      <c r="K45" s="71">
        <v>-101034540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14112575</v>
      </c>
      <c r="C48" s="6">
        <v>6928628</v>
      </c>
      <c r="D48" s="23">
        <v>-1283229</v>
      </c>
      <c r="E48" s="24">
        <v>-73817170</v>
      </c>
      <c r="F48" s="6">
        <v>-75451750</v>
      </c>
      <c r="G48" s="25">
        <v>-75451750</v>
      </c>
      <c r="H48" s="26">
        <v>27595916</v>
      </c>
      <c r="I48" s="24">
        <v>-73372848</v>
      </c>
      <c r="J48" s="6">
        <v>-77698250</v>
      </c>
      <c r="K48" s="25">
        <v>-81360400</v>
      </c>
    </row>
    <row r="49" spans="1:11" ht="12.75">
      <c r="A49" s="22" t="s">
        <v>51</v>
      </c>
      <c r="B49" s="6">
        <f>+B75</f>
        <v>7687887.6958059035</v>
      </c>
      <c r="C49" s="6">
        <f aca="true" t="shared" si="6" ref="C49:K49">+C75</f>
        <v>4681047.155512273</v>
      </c>
      <c r="D49" s="23">
        <f t="shared" si="6"/>
        <v>-509662</v>
      </c>
      <c r="E49" s="24">
        <f t="shared" si="6"/>
        <v>-21722086.74854615</v>
      </c>
      <c r="F49" s="6">
        <f t="shared" si="6"/>
        <v>-24742550.579412937</v>
      </c>
      <c r="G49" s="25">
        <f t="shared" si="6"/>
        <v>-24742550.579412937</v>
      </c>
      <c r="H49" s="26">
        <f t="shared" si="6"/>
        <v>36786717</v>
      </c>
      <c r="I49" s="24">
        <f t="shared" si="6"/>
        <v>-21706170.916931376</v>
      </c>
      <c r="J49" s="6">
        <f t="shared" si="6"/>
        <v>-23490549.763375863</v>
      </c>
      <c r="K49" s="25">
        <f t="shared" si="6"/>
        <v>-24877617.354106765</v>
      </c>
    </row>
    <row r="50" spans="1:11" ht="12.75">
      <c r="A50" s="33" t="s">
        <v>52</v>
      </c>
      <c r="B50" s="7">
        <f>+B48-B49</f>
        <v>6424687.3041940965</v>
      </c>
      <c r="C50" s="7">
        <f aca="true" t="shared" si="7" ref="C50:K50">+C48-C49</f>
        <v>2247580.8444877267</v>
      </c>
      <c r="D50" s="69">
        <f t="shared" si="7"/>
        <v>-773567</v>
      </c>
      <c r="E50" s="70">
        <f t="shared" si="7"/>
        <v>-52095083.25145385</v>
      </c>
      <c r="F50" s="7">
        <f t="shared" si="7"/>
        <v>-50709199.42058706</v>
      </c>
      <c r="G50" s="71">
        <f t="shared" si="7"/>
        <v>-50709199.42058706</v>
      </c>
      <c r="H50" s="72">
        <f t="shared" si="7"/>
        <v>-9190801</v>
      </c>
      <c r="I50" s="70">
        <f t="shared" si="7"/>
        <v>-51666677.083068624</v>
      </c>
      <c r="J50" s="7">
        <f t="shared" si="7"/>
        <v>-54207700.23662414</v>
      </c>
      <c r="K50" s="71">
        <f t="shared" si="7"/>
        <v>-56482782.64589323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618690403</v>
      </c>
      <c r="C53" s="6">
        <v>608243843</v>
      </c>
      <c r="D53" s="23">
        <v>-1589599</v>
      </c>
      <c r="E53" s="24">
        <v>69841150</v>
      </c>
      <c r="F53" s="6">
        <v>114654550</v>
      </c>
      <c r="G53" s="25">
        <v>114654550</v>
      </c>
      <c r="H53" s="26">
        <v>-6020805</v>
      </c>
      <c r="I53" s="24">
        <v>27674000</v>
      </c>
      <c r="J53" s="6">
        <v>28118850</v>
      </c>
      <c r="K53" s="25">
        <v>31817400</v>
      </c>
    </row>
    <row r="54" spans="1:11" ht="12.75">
      <c r="A54" s="22" t="s">
        <v>55</v>
      </c>
      <c r="B54" s="6">
        <v>34776881</v>
      </c>
      <c r="C54" s="6">
        <v>34803416</v>
      </c>
      <c r="D54" s="23">
        <v>0</v>
      </c>
      <c r="E54" s="24">
        <v>37532500</v>
      </c>
      <c r="F54" s="6">
        <v>37532500</v>
      </c>
      <c r="G54" s="25">
        <v>37532500</v>
      </c>
      <c r="H54" s="26">
        <v>35037315</v>
      </c>
      <c r="I54" s="24">
        <v>42179290</v>
      </c>
      <c r="J54" s="6">
        <v>43679290</v>
      </c>
      <c r="K54" s="25">
        <v>44679290</v>
      </c>
    </row>
    <row r="55" spans="1:11" ht="12.75">
      <c r="A55" s="22" t="s">
        <v>56</v>
      </c>
      <c r="B55" s="6">
        <v>0</v>
      </c>
      <c r="C55" s="6">
        <v>119780</v>
      </c>
      <c r="D55" s="23">
        <v>-383441</v>
      </c>
      <c r="E55" s="24">
        <v>57138280</v>
      </c>
      <c r="F55" s="6">
        <v>100544260</v>
      </c>
      <c r="G55" s="25">
        <v>100544260</v>
      </c>
      <c r="H55" s="26">
        <v>31964825</v>
      </c>
      <c r="I55" s="24">
        <v>27434000</v>
      </c>
      <c r="J55" s="6">
        <v>27828850</v>
      </c>
      <c r="K55" s="25">
        <v>31467400</v>
      </c>
    </row>
    <row r="56" spans="1:11" ht="12.75">
      <c r="A56" s="22" t="s">
        <v>57</v>
      </c>
      <c r="B56" s="6">
        <v>3542330</v>
      </c>
      <c r="C56" s="6">
        <v>3525512</v>
      </c>
      <c r="D56" s="23">
        <v>453603</v>
      </c>
      <c r="E56" s="24">
        <v>2124180</v>
      </c>
      <c r="F56" s="6">
        <v>2098370</v>
      </c>
      <c r="G56" s="25">
        <v>2098370</v>
      </c>
      <c r="H56" s="26">
        <v>1777675</v>
      </c>
      <c r="I56" s="24">
        <v>2098370</v>
      </c>
      <c r="J56" s="6">
        <v>2226370</v>
      </c>
      <c r="K56" s="25">
        <v>2363260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12589000</v>
      </c>
      <c r="C59" s="6">
        <v>14225000</v>
      </c>
      <c r="D59" s="23">
        <v>15078500</v>
      </c>
      <c r="E59" s="24">
        <v>15464810</v>
      </c>
      <c r="F59" s="6">
        <v>15464810</v>
      </c>
      <c r="G59" s="25">
        <v>15464810</v>
      </c>
      <c r="H59" s="26">
        <v>15464810</v>
      </c>
      <c r="I59" s="24">
        <v>15709549</v>
      </c>
      <c r="J59" s="6">
        <v>17048602</v>
      </c>
      <c r="K59" s="25">
        <v>18491785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358</v>
      </c>
      <c r="C63" s="98">
        <v>358</v>
      </c>
      <c r="D63" s="99">
        <v>358</v>
      </c>
      <c r="E63" s="97">
        <v>358</v>
      </c>
      <c r="F63" s="98">
        <v>358</v>
      </c>
      <c r="G63" s="99">
        <v>358</v>
      </c>
      <c r="H63" s="100">
        <v>358</v>
      </c>
      <c r="I63" s="97">
        <v>358</v>
      </c>
      <c r="J63" s="98">
        <v>358</v>
      </c>
      <c r="K63" s="99">
        <v>358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0.9390313791566762</v>
      </c>
      <c r="C70" s="5">
        <f aca="true" t="shared" si="8" ref="C70:K70">IF(ISERROR(C71/C72),0,(C71/C72))</f>
        <v>0.8840554408123721</v>
      </c>
      <c r="D70" s="5">
        <f t="shared" si="8"/>
        <v>0</v>
      </c>
      <c r="E70" s="5">
        <f t="shared" si="8"/>
        <v>0.923730916861409</v>
      </c>
      <c r="F70" s="5">
        <f t="shared" si="8"/>
        <v>0.9058228291932249</v>
      </c>
      <c r="G70" s="5">
        <f t="shared" si="8"/>
        <v>0.9058228291932249</v>
      </c>
      <c r="H70" s="5">
        <f t="shared" si="8"/>
        <v>0</v>
      </c>
      <c r="I70" s="5">
        <f t="shared" si="8"/>
        <v>0.84295612969179</v>
      </c>
      <c r="J70" s="5">
        <f t="shared" si="8"/>
        <v>0.8606151134023786</v>
      </c>
      <c r="K70" s="5">
        <f t="shared" si="8"/>
        <v>0.8582235332426765</v>
      </c>
    </row>
    <row r="71" spans="1:11" ht="12.75" hidden="1">
      <c r="A71" s="2" t="s">
        <v>120</v>
      </c>
      <c r="B71" s="2">
        <f>+B83</f>
        <v>106051123</v>
      </c>
      <c r="C71" s="2">
        <f aca="true" t="shared" si="9" ref="C71:K71">+C83</f>
        <v>114780798</v>
      </c>
      <c r="D71" s="2">
        <f t="shared" si="9"/>
        <v>0</v>
      </c>
      <c r="E71" s="2">
        <f t="shared" si="9"/>
        <v>134620230</v>
      </c>
      <c r="F71" s="2">
        <f t="shared" si="9"/>
        <v>134958960</v>
      </c>
      <c r="G71" s="2">
        <f t="shared" si="9"/>
        <v>134958960</v>
      </c>
      <c r="H71" s="2">
        <f t="shared" si="9"/>
        <v>0</v>
      </c>
      <c r="I71" s="2">
        <f t="shared" si="9"/>
        <v>143178292</v>
      </c>
      <c r="J71" s="2">
        <f t="shared" si="9"/>
        <v>157400850</v>
      </c>
      <c r="K71" s="2">
        <f t="shared" si="9"/>
        <v>165831890</v>
      </c>
    </row>
    <row r="72" spans="1:11" ht="12.75" hidden="1">
      <c r="A72" s="2" t="s">
        <v>121</v>
      </c>
      <c r="B72" s="2">
        <f>+B77</f>
        <v>112936719</v>
      </c>
      <c r="C72" s="2">
        <f aca="true" t="shared" si="10" ref="C72:K72">+C77</f>
        <v>129834389</v>
      </c>
      <c r="D72" s="2">
        <f t="shared" si="10"/>
        <v>-5634946</v>
      </c>
      <c r="E72" s="2">
        <f t="shared" si="10"/>
        <v>145735330</v>
      </c>
      <c r="F72" s="2">
        <f t="shared" si="10"/>
        <v>148990460</v>
      </c>
      <c r="G72" s="2">
        <f t="shared" si="10"/>
        <v>148990460</v>
      </c>
      <c r="H72" s="2">
        <f t="shared" si="10"/>
        <v>137298970</v>
      </c>
      <c r="I72" s="2">
        <f t="shared" si="10"/>
        <v>169852602</v>
      </c>
      <c r="J72" s="2">
        <f t="shared" si="10"/>
        <v>182893430</v>
      </c>
      <c r="K72" s="2">
        <f t="shared" si="10"/>
        <v>193226920</v>
      </c>
    </row>
    <row r="73" spans="1:11" ht="12.75" hidden="1">
      <c r="A73" s="2" t="s">
        <v>122</v>
      </c>
      <c r="B73" s="2">
        <f>+B74</f>
        <v>-13583460.99999999</v>
      </c>
      <c r="C73" s="2">
        <f aca="true" t="shared" si="11" ref="C73:K73">+(C78+C80+C81+C82)-(B78+B80+B81+B82)</f>
        <v>4498268</v>
      </c>
      <c r="D73" s="2">
        <f t="shared" si="11"/>
        <v>-36788805</v>
      </c>
      <c r="E73" s="2">
        <f t="shared" si="11"/>
        <v>30414496</v>
      </c>
      <c r="F73" s="2">
        <f>+(F78+F80+F81+F82)-(D78+D80+D81+D82)</f>
        <v>34213896</v>
      </c>
      <c r="G73" s="2">
        <f>+(G78+G80+G81+G82)-(D78+D80+D81+D82)</f>
        <v>34213896</v>
      </c>
      <c r="H73" s="2">
        <f>+(H78+H80+H81+H82)-(D78+D80+D81+D82)</f>
        <v>12834545</v>
      </c>
      <c r="I73" s="2">
        <f>+(I78+I80+I81+I82)-(E78+E80+E81+E82)</f>
        <v>2234460</v>
      </c>
      <c r="J73" s="2">
        <f t="shared" si="11"/>
        <v>1545010</v>
      </c>
      <c r="K73" s="2">
        <f t="shared" si="11"/>
        <v>1692270</v>
      </c>
    </row>
    <row r="74" spans="1:11" ht="12.75" hidden="1">
      <c r="A74" s="2" t="s">
        <v>123</v>
      </c>
      <c r="B74" s="2">
        <f>+TREND(C74:E74)</f>
        <v>-13583460.99999999</v>
      </c>
      <c r="C74" s="2">
        <f>+C73</f>
        <v>4498268</v>
      </c>
      <c r="D74" s="2">
        <f aca="true" t="shared" si="12" ref="D74:K74">+D73</f>
        <v>-36788805</v>
      </c>
      <c r="E74" s="2">
        <f t="shared" si="12"/>
        <v>30414496</v>
      </c>
      <c r="F74" s="2">
        <f t="shared" si="12"/>
        <v>34213896</v>
      </c>
      <c r="G74" s="2">
        <f t="shared" si="12"/>
        <v>34213896</v>
      </c>
      <c r="H74" s="2">
        <f t="shared" si="12"/>
        <v>12834545</v>
      </c>
      <c r="I74" s="2">
        <f t="shared" si="12"/>
        <v>2234460</v>
      </c>
      <c r="J74" s="2">
        <f t="shared" si="12"/>
        <v>1545010</v>
      </c>
      <c r="K74" s="2">
        <f t="shared" si="12"/>
        <v>1692270</v>
      </c>
    </row>
    <row r="75" spans="1:11" ht="12.75" hidden="1">
      <c r="A75" s="2" t="s">
        <v>124</v>
      </c>
      <c r="B75" s="2">
        <f>+B84-(((B80+B81+B78)*B70)-B79)</f>
        <v>7687887.6958059035</v>
      </c>
      <c r="C75" s="2">
        <f aca="true" t="shared" si="13" ref="C75:K75">+C84-(((C80+C81+C78)*C70)-C79)</f>
        <v>4681047.155512273</v>
      </c>
      <c r="D75" s="2">
        <f t="shared" si="13"/>
        <v>-509662</v>
      </c>
      <c r="E75" s="2">
        <f t="shared" si="13"/>
        <v>-21722086.74854615</v>
      </c>
      <c r="F75" s="2">
        <f t="shared" si="13"/>
        <v>-24742550.579412937</v>
      </c>
      <c r="G75" s="2">
        <f t="shared" si="13"/>
        <v>-24742550.579412937</v>
      </c>
      <c r="H75" s="2">
        <f t="shared" si="13"/>
        <v>36786717</v>
      </c>
      <c r="I75" s="2">
        <f t="shared" si="13"/>
        <v>-21706170.916931376</v>
      </c>
      <c r="J75" s="2">
        <f t="shared" si="13"/>
        <v>-23490549.763375863</v>
      </c>
      <c r="K75" s="2">
        <f t="shared" si="13"/>
        <v>-24877617.354106765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112936719</v>
      </c>
      <c r="C77" s="3">
        <v>129834389</v>
      </c>
      <c r="D77" s="3">
        <v>-5634946</v>
      </c>
      <c r="E77" s="3">
        <v>145735330</v>
      </c>
      <c r="F77" s="3">
        <v>148990460</v>
      </c>
      <c r="G77" s="3">
        <v>148990460</v>
      </c>
      <c r="H77" s="3">
        <v>137298970</v>
      </c>
      <c r="I77" s="3">
        <v>169852602</v>
      </c>
      <c r="J77" s="3">
        <v>182893430</v>
      </c>
      <c r="K77" s="3">
        <v>193226920</v>
      </c>
    </row>
    <row r="78" spans="1:11" ht="13.5" hidden="1">
      <c r="A78" s="1" t="s">
        <v>67</v>
      </c>
      <c r="B78" s="3">
        <v>9655</v>
      </c>
      <c r="C78" s="3">
        <v>6401</v>
      </c>
      <c r="D78" s="3">
        <v>-185</v>
      </c>
      <c r="E78" s="3">
        <v>0</v>
      </c>
      <c r="F78" s="3">
        <v>0</v>
      </c>
      <c r="G78" s="3">
        <v>0</v>
      </c>
      <c r="H78" s="3">
        <v>-3419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31528530</v>
      </c>
      <c r="C79" s="3">
        <v>31102508</v>
      </c>
      <c r="D79" s="3">
        <v>-509662</v>
      </c>
      <c r="E79" s="3">
        <v>0</v>
      </c>
      <c r="F79" s="3">
        <v>0</v>
      </c>
      <c r="G79" s="3">
        <v>0</v>
      </c>
      <c r="H79" s="3">
        <v>36786717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18694127</v>
      </c>
      <c r="C80" s="3">
        <v>22444353</v>
      </c>
      <c r="D80" s="3">
        <v>-5448237</v>
      </c>
      <c r="E80" s="3">
        <v>23515600</v>
      </c>
      <c r="F80" s="3">
        <v>27315000</v>
      </c>
      <c r="G80" s="3">
        <v>27315000</v>
      </c>
      <c r="H80" s="3">
        <v>4888314</v>
      </c>
      <c r="I80" s="3">
        <v>25750060</v>
      </c>
      <c r="J80" s="3">
        <v>27295070</v>
      </c>
      <c r="K80" s="3">
        <v>28987340</v>
      </c>
    </row>
    <row r="81" spans="1:11" ht="13.5" hidden="1">
      <c r="A81" s="1" t="s">
        <v>70</v>
      </c>
      <c r="B81" s="3">
        <v>6684765</v>
      </c>
      <c r="C81" s="3">
        <v>7435902</v>
      </c>
      <c r="D81" s="3">
        <v>-1450474</v>
      </c>
      <c r="E81" s="3">
        <v>0</v>
      </c>
      <c r="F81" s="3">
        <v>0</v>
      </c>
      <c r="G81" s="3">
        <v>0</v>
      </c>
      <c r="H81" s="3">
        <v>1050754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3094</v>
      </c>
      <c r="C82" s="3">
        <v>3253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106051123</v>
      </c>
      <c r="C83" s="3">
        <v>114780798</v>
      </c>
      <c r="D83" s="3">
        <v>0</v>
      </c>
      <c r="E83" s="3">
        <v>134620230</v>
      </c>
      <c r="F83" s="3">
        <v>134958960</v>
      </c>
      <c r="G83" s="3">
        <v>134958960</v>
      </c>
      <c r="H83" s="3">
        <v>0</v>
      </c>
      <c r="I83" s="3">
        <v>143178292</v>
      </c>
      <c r="J83" s="3">
        <v>157400850</v>
      </c>
      <c r="K83" s="3">
        <v>165831890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53449608</v>
      </c>
      <c r="C5" s="6">
        <v>62565920</v>
      </c>
      <c r="D5" s="23">
        <v>66277505</v>
      </c>
      <c r="E5" s="24">
        <v>61997292</v>
      </c>
      <c r="F5" s="6">
        <v>74087452</v>
      </c>
      <c r="G5" s="25">
        <v>74087452</v>
      </c>
      <c r="H5" s="26">
        <v>71995423</v>
      </c>
      <c r="I5" s="24">
        <v>81496197</v>
      </c>
      <c r="J5" s="6">
        <v>86385969</v>
      </c>
      <c r="K5" s="25">
        <v>91569127</v>
      </c>
    </row>
    <row r="6" spans="1:11" ht="12.75">
      <c r="A6" s="22" t="s">
        <v>19</v>
      </c>
      <c r="B6" s="6">
        <v>202511609</v>
      </c>
      <c r="C6" s="6">
        <v>230100919</v>
      </c>
      <c r="D6" s="23">
        <v>224896525</v>
      </c>
      <c r="E6" s="24">
        <v>229038360</v>
      </c>
      <c r="F6" s="6">
        <v>248321491</v>
      </c>
      <c r="G6" s="25">
        <v>248321491</v>
      </c>
      <c r="H6" s="26">
        <v>259654188</v>
      </c>
      <c r="I6" s="24">
        <v>269667012</v>
      </c>
      <c r="J6" s="6">
        <v>286507060</v>
      </c>
      <c r="K6" s="25">
        <v>304410315</v>
      </c>
    </row>
    <row r="7" spans="1:11" ht="12.75">
      <c r="A7" s="22" t="s">
        <v>20</v>
      </c>
      <c r="B7" s="6">
        <v>999800</v>
      </c>
      <c r="C7" s="6">
        <v>1086258</v>
      </c>
      <c r="D7" s="23">
        <v>991704</v>
      </c>
      <c r="E7" s="24">
        <v>800004</v>
      </c>
      <c r="F7" s="6">
        <v>3300004</v>
      </c>
      <c r="G7" s="25">
        <v>3300004</v>
      </c>
      <c r="H7" s="26">
        <v>2905857</v>
      </c>
      <c r="I7" s="24">
        <v>2000000</v>
      </c>
      <c r="J7" s="6">
        <v>2120000</v>
      </c>
      <c r="K7" s="25">
        <v>2247200</v>
      </c>
    </row>
    <row r="8" spans="1:11" ht="12.75">
      <c r="A8" s="22" t="s">
        <v>21</v>
      </c>
      <c r="B8" s="6">
        <v>86094231</v>
      </c>
      <c r="C8" s="6">
        <v>86420509</v>
      </c>
      <c r="D8" s="23">
        <v>96636369</v>
      </c>
      <c r="E8" s="24">
        <v>100029016</v>
      </c>
      <c r="F8" s="6">
        <v>120369654</v>
      </c>
      <c r="G8" s="25">
        <v>120369654</v>
      </c>
      <c r="H8" s="26">
        <v>147968428</v>
      </c>
      <c r="I8" s="24">
        <v>104888799</v>
      </c>
      <c r="J8" s="6">
        <v>108432500</v>
      </c>
      <c r="K8" s="25">
        <v>116191750</v>
      </c>
    </row>
    <row r="9" spans="1:11" ht="12.75">
      <c r="A9" s="22" t="s">
        <v>22</v>
      </c>
      <c r="B9" s="6">
        <v>39930313</v>
      </c>
      <c r="C9" s="6">
        <v>44037318</v>
      </c>
      <c r="D9" s="23">
        <v>13457386</v>
      </c>
      <c r="E9" s="24">
        <v>22238376</v>
      </c>
      <c r="F9" s="6">
        <v>27439217</v>
      </c>
      <c r="G9" s="25">
        <v>27439217</v>
      </c>
      <c r="H9" s="26">
        <v>51722294</v>
      </c>
      <c r="I9" s="24">
        <v>26367532</v>
      </c>
      <c r="J9" s="6">
        <v>27937587</v>
      </c>
      <c r="K9" s="25">
        <v>29601842</v>
      </c>
    </row>
    <row r="10" spans="1:11" ht="20.25">
      <c r="A10" s="27" t="s">
        <v>114</v>
      </c>
      <c r="B10" s="28">
        <f>SUM(B5:B9)</f>
        <v>382985561</v>
      </c>
      <c r="C10" s="29">
        <f aca="true" t="shared" si="0" ref="C10:K10">SUM(C5:C9)</f>
        <v>424210924</v>
      </c>
      <c r="D10" s="30">
        <f t="shared" si="0"/>
        <v>402259489</v>
      </c>
      <c r="E10" s="28">
        <f t="shared" si="0"/>
        <v>414103048</v>
      </c>
      <c r="F10" s="29">
        <f t="shared" si="0"/>
        <v>473517818</v>
      </c>
      <c r="G10" s="31">
        <f t="shared" si="0"/>
        <v>473517818</v>
      </c>
      <c r="H10" s="32">
        <f t="shared" si="0"/>
        <v>534246190</v>
      </c>
      <c r="I10" s="28">
        <f t="shared" si="0"/>
        <v>484419540</v>
      </c>
      <c r="J10" s="29">
        <f t="shared" si="0"/>
        <v>511383116</v>
      </c>
      <c r="K10" s="31">
        <f t="shared" si="0"/>
        <v>544020234</v>
      </c>
    </row>
    <row r="11" spans="1:11" ht="12.75">
      <c r="A11" s="22" t="s">
        <v>23</v>
      </c>
      <c r="B11" s="6">
        <v>144119649</v>
      </c>
      <c r="C11" s="6">
        <v>178486829</v>
      </c>
      <c r="D11" s="23">
        <v>156274962</v>
      </c>
      <c r="E11" s="24">
        <v>176391832</v>
      </c>
      <c r="F11" s="6">
        <v>184306061</v>
      </c>
      <c r="G11" s="25">
        <v>184306061</v>
      </c>
      <c r="H11" s="26">
        <v>165707276</v>
      </c>
      <c r="I11" s="24">
        <v>189304960</v>
      </c>
      <c r="J11" s="6">
        <v>204449357</v>
      </c>
      <c r="K11" s="25">
        <v>220805305</v>
      </c>
    </row>
    <row r="12" spans="1:11" ht="12.75">
      <c r="A12" s="22" t="s">
        <v>24</v>
      </c>
      <c r="B12" s="6">
        <v>9421559</v>
      </c>
      <c r="C12" s="6">
        <v>9636574</v>
      </c>
      <c r="D12" s="23">
        <v>10314585</v>
      </c>
      <c r="E12" s="24">
        <v>11247612</v>
      </c>
      <c r="F12" s="6">
        <v>11247612</v>
      </c>
      <c r="G12" s="25">
        <v>11247612</v>
      </c>
      <c r="H12" s="26">
        <v>10675511</v>
      </c>
      <c r="I12" s="24">
        <v>12016880</v>
      </c>
      <c r="J12" s="6">
        <v>12737893</v>
      </c>
      <c r="K12" s="25">
        <v>13502166</v>
      </c>
    </row>
    <row r="13" spans="1:11" ht="12.75">
      <c r="A13" s="22" t="s">
        <v>115</v>
      </c>
      <c r="B13" s="6">
        <v>27534559</v>
      </c>
      <c r="C13" s="6">
        <v>30590911</v>
      </c>
      <c r="D13" s="23">
        <v>34736851</v>
      </c>
      <c r="E13" s="24">
        <v>44410296</v>
      </c>
      <c r="F13" s="6">
        <v>35636120</v>
      </c>
      <c r="G13" s="25">
        <v>35636120</v>
      </c>
      <c r="H13" s="26">
        <v>30957165</v>
      </c>
      <c r="I13" s="24">
        <v>33500000</v>
      </c>
      <c r="J13" s="6">
        <v>34170000</v>
      </c>
      <c r="K13" s="25">
        <v>34853400</v>
      </c>
    </row>
    <row r="14" spans="1:11" ht="12.75">
      <c r="A14" s="22" t="s">
        <v>25</v>
      </c>
      <c r="B14" s="6">
        <v>17936925</v>
      </c>
      <c r="C14" s="6">
        <v>33371275</v>
      </c>
      <c r="D14" s="23">
        <v>6290016</v>
      </c>
      <c r="E14" s="24">
        <v>7500000</v>
      </c>
      <c r="F14" s="6">
        <v>10500000</v>
      </c>
      <c r="G14" s="25">
        <v>10500000</v>
      </c>
      <c r="H14" s="26">
        <v>24183002</v>
      </c>
      <c r="I14" s="24">
        <v>10500000</v>
      </c>
      <c r="J14" s="6">
        <v>10710000</v>
      </c>
      <c r="K14" s="25">
        <v>10924200</v>
      </c>
    </row>
    <row r="15" spans="1:11" ht="12.75">
      <c r="A15" s="22" t="s">
        <v>26</v>
      </c>
      <c r="B15" s="6">
        <v>95360918</v>
      </c>
      <c r="C15" s="6">
        <v>116134896</v>
      </c>
      <c r="D15" s="23">
        <v>122354683</v>
      </c>
      <c r="E15" s="24">
        <v>93409028</v>
      </c>
      <c r="F15" s="6">
        <v>112747502</v>
      </c>
      <c r="G15" s="25">
        <v>112747502</v>
      </c>
      <c r="H15" s="26">
        <v>97787668</v>
      </c>
      <c r="I15" s="24">
        <v>124200300</v>
      </c>
      <c r="J15" s="6">
        <v>129956306</v>
      </c>
      <c r="K15" s="25">
        <v>135635932</v>
      </c>
    </row>
    <row r="16" spans="1:11" ht="12.75">
      <c r="A16" s="22" t="s">
        <v>21</v>
      </c>
      <c r="B16" s="6">
        <v>2966761</v>
      </c>
      <c r="C16" s="6">
        <v>23279709</v>
      </c>
      <c r="D16" s="23">
        <v>1422705</v>
      </c>
      <c r="E16" s="24">
        <v>50004</v>
      </c>
      <c r="F16" s="6">
        <v>150004</v>
      </c>
      <c r="G16" s="25">
        <v>150004</v>
      </c>
      <c r="H16" s="26">
        <v>2713</v>
      </c>
      <c r="I16" s="24">
        <v>150000</v>
      </c>
      <c r="J16" s="6">
        <v>153000</v>
      </c>
      <c r="K16" s="25">
        <v>156060</v>
      </c>
    </row>
    <row r="17" spans="1:11" ht="12.75">
      <c r="A17" s="22" t="s">
        <v>27</v>
      </c>
      <c r="B17" s="6">
        <v>195767789</v>
      </c>
      <c r="C17" s="6">
        <v>125114147</v>
      </c>
      <c r="D17" s="23">
        <v>175331250</v>
      </c>
      <c r="E17" s="24">
        <v>184435284</v>
      </c>
      <c r="F17" s="6">
        <v>116921648</v>
      </c>
      <c r="G17" s="25">
        <v>116921648</v>
      </c>
      <c r="H17" s="26">
        <v>202759884</v>
      </c>
      <c r="I17" s="24">
        <v>114387330</v>
      </c>
      <c r="J17" s="6">
        <v>116675077</v>
      </c>
      <c r="K17" s="25">
        <v>119008578</v>
      </c>
    </row>
    <row r="18" spans="1:11" ht="12.75">
      <c r="A18" s="33" t="s">
        <v>28</v>
      </c>
      <c r="B18" s="34">
        <f>SUM(B11:B17)</f>
        <v>493108160</v>
      </c>
      <c r="C18" s="35">
        <f aca="true" t="shared" si="1" ref="C18:K18">SUM(C11:C17)</f>
        <v>516614341</v>
      </c>
      <c r="D18" s="36">
        <f t="shared" si="1"/>
        <v>506725052</v>
      </c>
      <c r="E18" s="34">
        <f t="shared" si="1"/>
        <v>517444056</v>
      </c>
      <c r="F18" s="35">
        <f t="shared" si="1"/>
        <v>471508947</v>
      </c>
      <c r="G18" s="37">
        <f t="shared" si="1"/>
        <v>471508947</v>
      </c>
      <c r="H18" s="38">
        <f t="shared" si="1"/>
        <v>532073219</v>
      </c>
      <c r="I18" s="34">
        <f t="shared" si="1"/>
        <v>484059470</v>
      </c>
      <c r="J18" s="35">
        <f t="shared" si="1"/>
        <v>508851633</v>
      </c>
      <c r="K18" s="37">
        <f t="shared" si="1"/>
        <v>534885641</v>
      </c>
    </row>
    <row r="19" spans="1:11" ht="12.75">
      <c r="A19" s="33" t="s">
        <v>29</v>
      </c>
      <c r="B19" s="39">
        <f>+B10-B18</f>
        <v>-110122599</v>
      </c>
      <c r="C19" s="40">
        <f aca="true" t="shared" si="2" ref="C19:K19">+C10-C18</f>
        <v>-92403417</v>
      </c>
      <c r="D19" s="41">
        <f t="shared" si="2"/>
        <v>-104465563</v>
      </c>
      <c r="E19" s="39">
        <f t="shared" si="2"/>
        <v>-103341008</v>
      </c>
      <c r="F19" s="40">
        <f t="shared" si="2"/>
        <v>2008871</v>
      </c>
      <c r="G19" s="42">
        <f t="shared" si="2"/>
        <v>2008871</v>
      </c>
      <c r="H19" s="43">
        <f t="shared" si="2"/>
        <v>2172971</v>
      </c>
      <c r="I19" s="39">
        <f t="shared" si="2"/>
        <v>360070</v>
      </c>
      <c r="J19" s="40">
        <f t="shared" si="2"/>
        <v>2531483</v>
      </c>
      <c r="K19" s="42">
        <f t="shared" si="2"/>
        <v>9134593</v>
      </c>
    </row>
    <row r="20" spans="1:11" ht="20.25">
      <c r="A20" s="44" t="s">
        <v>30</v>
      </c>
      <c r="B20" s="45">
        <v>30639133</v>
      </c>
      <c r="C20" s="46">
        <v>27884406</v>
      </c>
      <c r="D20" s="47">
        <v>39045812</v>
      </c>
      <c r="E20" s="45">
        <v>0</v>
      </c>
      <c r="F20" s="46">
        <v>93584362</v>
      </c>
      <c r="G20" s="48">
        <v>93584362</v>
      </c>
      <c r="H20" s="49">
        <v>4295215</v>
      </c>
      <c r="I20" s="45">
        <v>43700789</v>
      </c>
      <c r="J20" s="46">
        <v>48491500</v>
      </c>
      <c r="K20" s="48">
        <v>48892250</v>
      </c>
    </row>
    <row r="21" spans="1:11" ht="12.75">
      <c r="A21" s="22" t="s">
        <v>116</v>
      </c>
      <c r="B21" s="50">
        <v>0</v>
      </c>
      <c r="C21" s="51">
        <v>0</v>
      </c>
      <c r="D21" s="52">
        <v>3758961</v>
      </c>
      <c r="E21" s="50">
        <v>802500</v>
      </c>
      <c r="F21" s="51">
        <v>0</v>
      </c>
      <c r="G21" s="53">
        <v>0</v>
      </c>
      <c r="H21" s="54">
        <v>527428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-79483466</v>
      </c>
      <c r="C22" s="57">
        <f aca="true" t="shared" si="3" ref="C22:K22">SUM(C19:C21)</f>
        <v>-64519011</v>
      </c>
      <c r="D22" s="58">
        <f t="shared" si="3"/>
        <v>-61660790</v>
      </c>
      <c r="E22" s="56">
        <f t="shared" si="3"/>
        <v>-102538508</v>
      </c>
      <c r="F22" s="57">
        <f t="shared" si="3"/>
        <v>95593233</v>
      </c>
      <c r="G22" s="59">
        <f t="shared" si="3"/>
        <v>95593233</v>
      </c>
      <c r="H22" s="60">
        <f t="shared" si="3"/>
        <v>6995614</v>
      </c>
      <c r="I22" s="56">
        <f t="shared" si="3"/>
        <v>44060859</v>
      </c>
      <c r="J22" s="57">
        <f t="shared" si="3"/>
        <v>51022983</v>
      </c>
      <c r="K22" s="59">
        <f t="shared" si="3"/>
        <v>58026843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-79483466</v>
      </c>
      <c r="C24" s="40">
        <f aca="true" t="shared" si="4" ref="C24:K24">SUM(C22:C23)</f>
        <v>-64519011</v>
      </c>
      <c r="D24" s="41">
        <f t="shared" si="4"/>
        <v>-61660790</v>
      </c>
      <c r="E24" s="39">
        <f t="shared" si="4"/>
        <v>-102538508</v>
      </c>
      <c r="F24" s="40">
        <f t="shared" si="4"/>
        <v>95593233</v>
      </c>
      <c r="G24" s="42">
        <f t="shared" si="4"/>
        <v>95593233</v>
      </c>
      <c r="H24" s="43">
        <f t="shared" si="4"/>
        <v>6995614</v>
      </c>
      <c r="I24" s="39">
        <f t="shared" si="4"/>
        <v>44060859</v>
      </c>
      <c r="J24" s="40">
        <f t="shared" si="4"/>
        <v>51022983</v>
      </c>
      <c r="K24" s="42">
        <f t="shared" si="4"/>
        <v>58026843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31082609</v>
      </c>
      <c r="C27" s="7">
        <v>292210</v>
      </c>
      <c r="D27" s="69">
        <v>34000970</v>
      </c>
      <c r="E27" s="70">
        <v>34694004</v>
      </c>
      <c r="F27" s="7">
        <v>96234362</v>
      </c>
      <c r="G27" s="71">
        <v>96234362</v>
      </c>
      <c r="H27" s="72">
        <v>48927</v>
      </c>
      <c r="I27" s="70">
        <v>39068739</v>
      </c>
      <c r="J27" s="7">
        <v>39384914</v>
      </c>
      <c r="K27" s="71">
        <v>39906304</v>
      </c>
    </row>
    <row r="28" spans="1:11" ht="12.75">
      <c r="A28" s="73" t="s">
        <v>34</v>
      </c>
      <c r="B28" s="6">
        <v>28181713</v>
      </c>
      <c r="C28" s="6">
        <v>292210</v>
      </c>
      <c r="D28" s="23">
        <v>33642004</v>
      </c>
      <c r="E28" s="24">
        <v>31974720</v>
      </c>
      <c r="F28" s="6">
        <v>93584362</v>
      </c>
      <c r="G28" s="25">
        <v>93584362</v>
      </c>
      <c r="H28" s="26">
        <v>18032</v>
      </c>
      <c r="I28" s="24">
        <v>37547000</v>
      </c>
      <c r="J28" s="6">
        <v>39384914</v>
      </c>
      <c r="K28" s="25">
        <v>39906304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2900896</v>
      </c>
      <c r="C31" s="6">
        <v>0</v>
      </c>
      <c r="D31" s="23">
        <v>0</v>
      </c>
      <c r="E31" s="24">
        <v>0</v>
      </c>
      <c r="F31" s="6">
        <v>2650000</v>
      </c>
      <c r="G31" s="25">
        <v>2650000</v>
      </c>
      <c r="H31" s="26">
        <v>0</v>
      </c>
      <c r="I31" s="24">
        <v>1521739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31082609</v>
      </c>
      <c r="C32" s="7">
        <f aca="true" t="shared" si="5" ref="C32:K32">SUM(C28:C31)</f>
        <v>292210</v>
      </c>
      <c r="D32" s="69">
        <f t="shared" si="5"/>
        <v>33642004</v>
      </c>
      <c r="E32" s="70">
        <f t="shared" si="5"/>
        <v>31974720</v>
      </c>
      <c r="F32" s="7">
        <f t="shared" si="5"/>
        <v>96234362</v>
      </c>
      <c r="G32" s="71">
        <f t="shared" si="5"/>
        <v>96234362</v>
      </c>
      <c r="H32" s="72">
        <f t="shared" si="5"/>
        <v>18032</v>
      </c>
      <c r="I32" s="70">
        <f t="shared" si="5"/>
        <v>39068739</v>
      </c>
      <c r="J32" s="7">
        <f t="shared" si="5"/>
        <v>39384914</v>
      </c>
      <c r="K32" s="71">
        <f t="shared" si="5"/>
        <v>39906304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56640955</v>
      </c>
      <c r="C35" s="6">
        <v>91627125</v>
      </c>
      <c r="D35" s="23">
        <v>94444278</v>
      </c>
      <c r="E35" s="24">
        <v>-92822216</v>
      </c>
      <c r="F35" s="6">
        <v>34994992</v>
      </c>
      <c r="G35" s="25">
        <v>34994992</v>
      </c>
      <c r="H35" s="26">
        <v>201669559</v>
      </c>
      <c r="I35" s="24">
        <v>224871356</v>
      </c>
      <c r="J35" s="6">
        <v>265378202</v>
      </c>
      <c r="K35" s="25">
        <v>312872051</v>
      </c>
    </row>
    <row r="36" spans="1:11" ht="12.75">
      <c r="A36" s="22" t="s">
        <v>40</v>
      </c>
      <c r="B36" s="6">
        <v>1108117344</v>
      </c>
      <c r="C36" s="6">
        <v>1045376469</v>
      </c>
      <c r="D36" s="23">
        <v>1049817195</v>
      </c>
      <c r="E36" s="24">
        <v>-9716292</v>
      </c>
      <c r="F36" s="6">
        <v>60598242</v>
      </c>
      <c r="G36" s="25">
        <v>60598242</v>
      </c>
      <c r="H36" s="26">
        <v>1049361777</v>
      </c>
      <c r="I36" s="24">
        <v>904555539</v>
      </c>
      <c r="J36" s="6">
        <v>911891459</v>
      </c>
      <c r="K36" s="25">
        <v>919193689</v>
      </c>
    </row>
    <row r="37" spans="1:11" ht="12.75">
      <c r="A37" s="22" t="s">
        <v>41</v>
      </c>
      <c r="B37" s="6">
        <v>181792802</v>
      </c>
      <c r="C37" s="6">
        <v>249809476</v>
      </c>
      <c r="D37" s="23">
        <v>315551283</v>
      </c>
      <c r="E37" s="24">
        <v>0</v>
      </c>
      <c r="F37" s="6">
        <v>0</v>
      </c>
      <c r="G37" s="25">
        <v>0</v>
      </c>
      <c r="H37" s="26">
        <v>354946410</v>
      </c>
      <c r="I37" s="24">
        <v>227616681</v>
      </c>
      <c r="J37" s="6">
        <v>180473682</v>
      </c>
      <c r="K37" s="25">
        <v>133502103</v>
      </c>
    </row>
    <row r="38" spans="1:11" ht="12.75">
      <c r="A38" s="22" t="s">
        <v>42</v>
      </c>
      <c r="B38" s="6">
        <v>149373788</v>
      </c>
      <c r="C38" s="6">
        <v>160211746</v>
      </c>
      <c r="D38" s="23">
        <v>160753743</v>
      </c>
      <c r="E38" s="24">
        <v>0</v>
      </c>
      <c r="F38" s="6">
        <v>0</v>
      </c>
      <c r="G38" s="25">
        <v>0</v>
      </c>
      <c r="H38" s="26">
        <v>155160797</v>
      </c>
      <c r="I38" s="24">
        <v>160000202</v>
      </c>
      <c r="J38" s="6">
        <v>160800293</v>
      </c>
      <c r="K38" s="25">
        <v>161562199</v>
      </c>
    </row>
    <row r="39" spans="1:11" ht="12.75">
      <c r="A39" s="22" t="s">
        <v>43</v>
      </c>
      <c r="B39" s="6">
        <v>833591709</v>
      </c>
      <c r="C39" s="6">
        <v>726982372</v>
      </c>
      <c r="D39" s="23">
        <v>729617233</v>
      </c>
      <c r="E39" s="24">
        <v>0</v>
      </c>
      <c r="F39" s="6">
        <v>0</v>
      </c>
      <c r="G39" s="25">
        <v>0</v>
      </c>
      <c r="H39" s="26">
        <v>733928524</v>
      </c>
      <c r="I39" s="24">
        <v>741810012</v>
      </c>
      <c r="J39" s="6">
        <v>835995686</v>
      </c>
      <c r="K39" s="25">
        <v>937001438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11686629</v>
      </c>
      <c r="C42" s="6">
        <v>-24458324</v>
      </c>
      <c r="D42" s="23">
        <v>-27053895</v>
      </c>
      <c r="E42" s="24">
        <v>-337363872</v>
      </c>
      <c r="F42" s="6">
        <v>-334289057</v>
      </c>
      <c r="G42" s="25">
        <v>-334289057</v>
      </c>
      <c r="H42" s="26">
        <v>-96319810</v>
      </c>
      <c r="I42" s="24">
        <v>98019571</v>
      </c>
      <c r="J42" s="6">
        <v>102374080</v>
      </c>
      <c r="K42" s="25">
        <v>110160492</v>
      </c>
    </row>
    <row r="43" spans="1:11" ht="12.75">
      <c r="A43" s="22" t="s">
        <v>46</v>
      </c>
      <c r="B43" s="6">
        <v>-28166459</v>
      </c>
      <c r="C43" s="6">
        <v>32663700</v>
      </c>
      <c r="D43" s="23">
        <v>-22864290</v>
      </c>
      <c r="E43" s="24">
        <v>-32844000</v>
      </c>
      <c r="F43" s="6">
        <v>-96034366</v>
      </c>
      <c r="G43" s="25">
        <v>-96034366</v>
      </c>
      <c r="H43" s="26">
        <v>-31497947</v>
      </c>
      <c r="I43" s="24">
        <v>-38868739</v>
      </c>
      <c r="J43" s="6">
        <v>-39184914</v>
      </c>
      <c r="K43" s="25">
        <v>-39706304</v>
      </c>
    </row>
    <row r="44" spans="1:11" ht="12.75">
      <c r="A44" s="22" t="s">
        <v>47</v>
      </c>
      <c r="B44" s="6">
        <v>0</v>
      </c>
      <c r="C44" s="6">
        <v>-526025</v>
      </c>
      <c r="D44" s="23">
        <v>2403521</v>
      </c>
      <c r="E44" s="24">
        <v>-3609142</v>
      </c>
      <c r="F44" s="6">
        <v>0</v>
      </c>
      <c r="G44" s="25">
        <v>0</v>
      </c>
      <c r="H44" s="26">
        <v>1266222</v>
      </c>
      <c r="I44" s="24">
        <v>2154339</v>
      </c>
      <c r="J44" s="6">
        <v>-1148698</v>
      </c>
      <c r="K44" s="25">
        <v>-1217620</v>
      </c>
    </row>
    <row r="45" spans="1:11" ht="12.75">
      <c r="A45" s="33" t="s">
        <v>48</v>
      </c>
      <c r="B45" s="7">
        <v>5179154</v>
      </c>
      <c r="C45" s="7">
        <v>12943021</v>
      </c>
      <c r="D45" s="69">
        <v>-34571618</v>
      </c>
      <c r="E45" s="70">
        <v>-373817014</v>
      </c>
      <c r="F45" s="7">
        <v>-430323423</v>
      </c>
      <c r="G45" s="71">
        <v>-430323423</v>
      </c>
      <c r="H45" s="72">
        <v>-120555958</v>
      </c>
      <c r="I45" s="70">
        <v>79997695</v>
      </c>
      <c r="J45" s="7">
        <v>103733824</v>
      </c>
      <c r="K45" s="71">
        <v>140446090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5179154</v>
      </c>
      <c r="C48" s="6">
        <v>12943044</v>
      </c>
      <c r="D48" s="23">
        <v>24408373</v>
      </c>
      <c r="E48" s="24">
        <v>-383857868</v>
      </c>
      <c r="F48" s="6">
        <v>63288908</v>
      </c>
      <c r="G48" s="25">
        <v>63288908</v>
      </c>
      <c r="H48" s="26">
        <v>67557418</v>
      </c>
      <c r="I48" s="24">
        <v>41693356</v>
      </c>
      <c r="J48" s="6">
        <v>71209522</v>
      </c>
      <c r="K48" s="25">
        <v>107053250</v>
      </c>
    </row>
    <row r="49" spans="1:11" ht="12.75">
      <c r="A49" s="22" t="s">
        <v>51</v>
      </c>
      <c r="B49" s="6">
        <f>+B75</f>
        <v>123776427.46352065</v>
      </c>
      <c r="C49" s="6">
        <f aca="true" t="shared" si="6" ref="C49:K49">+C75</f>
        <v>144532935.90608883</v>
      </c>
      <c r="D49" s="23">
        <f t="shared" si="6"/>
        <v>237741385.5676017</v>
      </c>
      <c r="E49" s="24">
        <f t="shared" si="6"/>
        <v>-3112249.119004149</v>
      </c>
      <c r="F49" s="6">
        <f t="shared" si="6"/>
        <v>2249278.796720459</v>
      </c>
      <c r="G49" s="25">
        <f t="shared" si="6"/>
        <v>2249278.796720459</v>
      </c>
      <c r="H49" s="26">
        <f t="shared" si="6"/>
        <v>255508573.79434833</v>
      </c>
      <c r="I49" s="24">
        <f t="shared" si="6"/>
        <v>5562456.110909969</v>
      </c>
      <c r="J49" s="6">
        <f t="shared" si="6"/>
        <v>-54970286.65815711</v>
      </c>
      <c r="K49" s="25">
        <f t="shared" si="6"/>
        <v>-116140086.05936858</v>
      </c>
    </row>
    <row r="50" spans="1:11" ht="12.75">
      <c r="A50" s="33" t="s">
        <v>52</v>
      </c>
      <c r="B50" s="7">
        <f>+B48-B49</f>
        <v>-118597273.46352065</v>
      </c>
      <c r="C50" s="7">
        <f aca="true" t="shared" si="7" ref="C50:K50">+C48-C49</f>
        <v>-131589891.90608883</v>
      </c>
      <c r="D50" s="69">
        <f t="shared" si="7"/>
        <v>-213333012.5676017</v>
      </c>
      <c r="E50" s="70">
        <f t="shared" si="7"/>
        <v>-380745618.88099587</v>
      </c>
      <c r="F50" s="7">
        <f t="shared" si="7"/>
        <v>61039629.20327954</v>
      </c>
      <c r="G50" s="71">
        <f t="shared" si="7"/>
        <v>61039629.20327954</v>
      </c>
      <c r="H50" s="72">
        <f t="shared" si="7"/>
        <v>-187951155.79434833</v>
      </c>
      <c r="I50" s="70">
        <f t="shared" si="7"/>
        <v>36130899.88909003</v>
      </c>
      <c r="J50" s="7">
        <f t="shared" si="7"/>
        <v>126179808.65815711</v>
      </c>
      <c r="K50" s="71">
        <f t="shared" si="7"/>
        <v>223193336.05936858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1110576398</v>
      </c>
      <c r="C53" s="6">
        <v>1045668679</v>
      </c>
      <c r="D53" s="23">
        <v>1045391292</v>
      </c>
      <c r="E53" s="24">
        <v>-9716292</v>
      </c>
      <c r="F53" s="6">
        <v>-32790296</v>
      </c>
      <c r="G53" s="25">
        <v>-32790296</v>
      </c>
      <c r="H53" s="26">
        <v>1028203115</v>
      </c>
      <c r="I53" s="24">
        <v>903397584</v>
      </c>
      <c r="J53" s="6">
        <v>905579527</v>
      </c>
      <c r="K53" s="25">
        <v>904186105</v>
      </c>
    </row>
    <row r="54" spans="1:11" ht="12.75">
      <c r="A54" s="22" t="s">
        <v>55</v>
      </c>
      <c r="B54" s="6">
        <v>27534559</v>
      </c>
      <c r="C54" s="6">
        <v>30590911</v>
      </c>
      <c r="D54" s="23">
        <v>0</v>
      </c>
      <c r="E54" s="24">
        <v>4500000</v>
      </c>
      <c r="F54" s="6">
        <v>35636120</v>
      </c>
      <c r="G54" s="25">
        <v>35636120</v>
      </c>
      <c r="H54" s="26">
        <v>29848608</v>
      </c>
      <c r="I54" s="24">
        <v>33500000</v>
      </c>
      <c r="J54" s="6">
        <v>34170000</v>
      </c>
      <c r="K54" s="25">
        <v>34853400</v>
      </c>
    </row>
    <row r="55" spans="1:11" ht="12.75">
      <c r="A55" s="22" t="s">
        <v>56</v>
      </c>
      <c r="B55" s="6">
        <v>0</v>
      </c>
      <c r="C55" s="6">
        <v>0</v>
      </c>
      <c r="D55" s="23">
        <v>33764189</v>
      </c>
      <c r="E55" s="24">
        <v>32672004</v>
      </c>
      <c r="F55" s="6">
        <v>82953755</v>
      </c>
      <c r="G55" s="25">
        <v>82953755</v>
      </c>
      <c r="H55" s="26">
        <v>48927</v>
      </c>
      <c r="I55" s="24">
        <v>36000913</v>
      </c>
      <c r="J55" s="6">
        <v>39384914</v>
      </c>
      <c r="K55" s="25">
        <v>39906304</v>
      </c>
    </row>
    <row r="56" spans="1:11" ht="12.75">
      <c r="A56" s="22" t="s">
        <v>57</v>
      </c>
      <c r="B56" s="6">
        <v>44471339</v>
      </c>
      <c r="C56" s="6">
        <v>0</v>
      </c>
      <c r="D56" s="23">
        <v>9645462</v>
      </c>
      <c r="E56" s="24">
        <v>27948844</v>
      </c>
      <c r="F56" s="6">
        <v>3534891</v>
      </c>
      <c r="G56" s="25">
        <v>3534891</v>
      </c>
      <c r="H56" s="26">
        <v>28519524</v>
      </c>
      <c r="I56" s="24">
        <v>3965000</v>
      </c>
      <c r="J56" s="6">
        <v>4044300</v>
      </c>
      <c r="K56" s="25">
        <v>4125186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25463000</v>
      </c>
      <c r="F59" s="6">
        <v>0</v>
      </c>
      <c r="G59" s="25">
        <v>0</v>
      </c>
      <c r="H59" s="26">
        <v>0</v>
      </c>
      <c r="I59" s="24">
        <v>21576100</v>
      </c>
      <c r="J59" s="6">
        <v>22870666</v>
      </c>
      <c r="K59" s="25">
        <v>24242906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2472440</v>
      </c>
      <c r="F60" s="6">
        <v>0</v>
      </c>
      <c r="G60" s="25">
        <v>0</v>
      </c>
      <c r="H60" s="26">
        <v>0</v>
      </c>
      <c r="I60" s="24">
        <v>1804005</v>
      </c>
      <c r="J60" s="6">
        <v>1912245</v>
      </c>
      <c r="K60" s="25">
        <v>2026980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1269</v>
      </c>
      <c r="C62" s="98">
        <v>1269</v>
      </c>
      <c r="D62" s="99">
        <v>1269</v>
      </c>
      <c r="E62" s="97">
        <v>1269</v>
      </c>
      <c r="F62" s="98">
        <v>1269</v>
      </c>
      <c r="G62" s="99">
        <v>1269</v>
      </c>
      <c r="H62" s="100">
        <v>1269</v>
      </c>
      <c r="I62" s="97">
        <v>1269</v>
      </c>
      <c r="J62" s="98">
        <v>1269</v>
      </c>
      <c r="K62" s="99">
        <v>1269</v>
      </c>
    </row>
    <row r="63" spans="1:11" ht="12.75">
      <c r="A63" s="96" t="s">
        <v>63</v>
      </c>
      <c r="B63" s="97">
        <v>744</v>
      </c>
      <c r="C63" s="98">
        <v>744</v>
      </c>
      <c r="D63" s="99">
        <v>744</v>
      </c>
      <c r="E63" s="97">
        <v>744</v>
      </c>
      <c r="F63" s="98">
        <v>744</v>
      </c>
      <c r="G63" s="99">
        <v>744</v>
      </c>
      <c r="H63" s="100">
        <v>744</v>
      </c>
      <c r="I63" s="97">
        <v>744</v>
      </c>
      <c r="J63" s="98">
        <v>744</v>
      </c>
      <c r="K63" s="99">
        <v>744</v>
      </c>
    </row>
    <row r="64" spans="1:11" ht="12.75">
      <c r="A64" s="96" t="s">
        <v>64</v>
      </c>
      <c r="B64" s="97">
        <v>688</v>
      </c>
      <c r="C64" s="98">
        <v>688</v>
      </c>
      <c r="D64" s="99">
        <v>688</v>
      </c>
      <c r="E64" s="97">
        <v>688</v>
      </c>
      <c r="F64" s="98">
        <v>688</v>
      </c>
      <c r="G64" s="99">
        <v>688</v>
      </c>
      <c r="H64" s="100">
        <v>688</v>
      </c>
      <c r="I64" s="97">
        <v>688</v>
      </c>
      <c r="J64" s="98">
        <v>688</v>
      </c>
      <c r="K64" s="99">
        <v>688</v>
      </c>
    </row>
    <row r="65" spans="1:11" ht="12.75">
      <c r="A65" s="96" t="s">
        <v>65</v>
      </c>
      <c r="B65" s="97">
        <v>1986</v>
      </c>
      <c r="C65" s="98">
        <v>1986</v>
      </c>
      <c r="D65" s="99">
        <v>1986</v>
      </c>
      <c r="E65" s="97">
        <v>1986</v>
      </c>
      <c r="F65" s="98">
        <v>1986</v>
      </c>
      <c r="G65" s="99">
        <v>1986</v>
      </c>
      <c r="H65" s="100">
        <v>1986</v>
      </c>
      <c r="I65" s="97">
        <v>1986</v>
      </c>
      <c r="J65" s="98">
        <v>1986</v>
      </c>
      <c r="K65" s="99">
        <v>1986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0.9799448609855161</v>
      </c>
      <c r="C70" s="5">
        <f aca="true" t="shared" si="8" ref="C70:K70">IF(ISERROR(C71/C72),0,(C71/C72))</f>
        <v>0.9473632743081417</v>
      </c>
      <c r="D70" s="5">
        <f t="shared" si="8"/>
        <v>0.8261816276936337</v>
      </c>
      <c r="E70" s="5">
        <f t="shared" si="8"/>
        <v>0.02959173235244783</v>
      </c>
      <c r="F70" s="5">
        <f t="shared" si="8"/>
        <v>0.07949690656890546</v>
      </c>
      <c r="G70" s="5">
        <f t="shared" si="8"/>
        <v>0.07949690656890546</v>
      </c>
      <c r="H70" s="5">
        <f t="shared" si="8"/>
        <v>0.592984166147936</v>
      </c>
      <c r="I70" s="5">
        <f t="shared" si="8"/>
        <v>0.9847661903231982</v>
      </c>
      <c r="J70" s="5">
        <f t="shared" si="8"/>
        <v>0.9851203054840557</v>
      </c>
      <c r="K70" s="5">
        <f t="shared" si="8"/>
        <v>0.9854799588231371</v>
      </c>
    </row>
    <row r="71" spans="1:11" ht="12.75" hidden="1">
      <c r="A71" s="2" t="s">
        <v>120</v>
      </c>
      <c r="B71" s="2">
        <f>+B83</f>
        <v>273317798</v>
      </c>
      <c r="C71" s="2">
        <f aca="true" t="shared" si="9" ref="C71:K71">+C83</f>
        <v>301236040</v>
      </c>
      <c r="D71" s="2">
        <f t="shared" si="9"/>
        <v>247531562</v>
      </c>
      <c r="E71" s="2">
        <f t="shared" si="9"/>
        <v>9115776</v>
      </c>
      <c r="F71" s="2">
        <f t="shared" si="9"/>
        <v>27206254</v>
      </c>
      <c r="G71" s="2">
        <f t="shared" si="9"/>
        <v>27206254</v>
      </c>
      <c r="H71" s="2">
        <f t="shared" si="9"/>
        <v>200836221</v>
      </c>
      <c r="I71" s="2">
        <f t="shared" si="9"/>
        <v>363839453</v>
      </c>
      <c r="J71" s="2">
        <f t="shared" si="9"/>
        <v>386458713</v>
      </c>
      <c r="K71" s="2">
        <f t="shared" si="9"/>
        <v>410498273</v>
      </c>
    </row>
    <row r="72" spans="1:11" ht="12.75" hidden="1">
      <c r="A72" s="2" t="s">
        <v>121</v>
      </c>
      <c r="B72" s="2">
        <f>+B77</f>
        <v>278911405</v>
      </c>
      <c r="C72" s="2">
        <f aca="true" t="shared" si="10" ref="C72:K72">+C77</f>
        <v>317973103</v>
      </c>
      <c r="D72" s="2">
        <f t="shared" si="10"/>
        <v>299609134</v>
      </c>
      <c r="E72" s="2">
        <f t="shared" si="10"/>
        <v>308051448</v>
      </c>
      <c r="F72" s="2">
        <f t="shared" si="10"/>
        <v>342230348</v>
      </c>
      <c r="G72" s="2">
        <f t="shared" si="10"/>
        <v>342230348</v>
      </c>
      <c r="H72" s="2">
        <f t="shared" si="10"/>
        <v>338687325</v>
      </c>
      <c r="I72" s="2">
        <f t="shared" si="10"/>
        <v>369467856</v>
      </c>
      <c r="J72" s="2">
        <f t="shared" si="10"/>
        <v>392295957</v>
      </c>
      <c r="K72" s="2">
        <f t="shared" si="10"/>
        <v>416546546</v>
      </c>
    </row>
    <row r="73" spans="1:11" ht="12.75" hidden="1">
      <c r="A73" s="2" t="s">
        <v>122</v>
      </c>
      <c r="B73" s="2">
        <f>+B74</f>
        <v>-16947930.8333333</v>
      </c>
      <c r="C73" s="2">
        <f aca="true" t="shared" si="11" ref="C73:K73">+(C78+C80+C81+C82)-(B78+B80+B81+B82)</f>
        <v>29023743</v>
      </c>
      <c r="D73" s="2">
        <f t="shared" si="11"/>
        <v>-9197125</v>
      </c>
      <c r="E73" s="2">
        <f t="shared" si="11"/>
        <v>228412050</v>
      </c>
      <c r="F73" s="2">
        <f>+(F78+F80+F81+F82)-(D78+D80+D81+D82)</f>
        <v>-90917518</v>
      </c>
      <c r="G73" s="2">
        <f>+(G78+G80+G81+G82)-(D78+D80+D81+D82)</f>
        <v>-90917518</v>
      </c>
      <c r="H73" s="2">
        <f>+(H78+H80+H81+H82)-(D78+D80+D81+D82)</f>
        <v>65586788</v>
      </c>
      <c r="I73" s="2">
        <f>+(I78+I80+I81+I82)-(E78+E80+E81+E82)</f>
        <v>-113899652</v>
      </c>
      <c r="J73" s="2">
        <f t="shared" si="11"/>
        <v>10628160</v>
      </c>
      <c r="K73" s="2">
        <f t="shared" si="11"/>
        <v>11265850</v>
      </c>
    </row>
    <row r="74" spans="1:11" ht="12.75" hidden="1">
      <c r="A74" s="2" t="s">
        <v>123</v>
      </c>
      <c r="B74" s="2">
        <f>+TREND(C74:E74)</f>
        <v>-16947930.8333333</v>
      </c>
      <c r="C74" s="2">
        <f>+C73</f>
        <v>29023743</v>
      </c>
      <c r="D74" s="2">
        <f aca="true" t="shared" si="12" ref="D74:K74">+D73</f>
        <v>-9197125</v>
      </c>
      <c r="E74" s="2">
        <f t="shared" si="12"/>
        <v>228412050</v>
      </c>
      <c r="F74" s="2">
        <f t="shared" si="12"/>
        <v>-90917518</v>
      </c>
      <c r="G74" s="2">
        <f t="shared" si="12"/>
        <v>-90917518</v>
      </c>
      <c r="H74" s="2">
        <f t="shared" si="12"/>
        <v>65586788</v>
      </c>
      <c r="I74" s="2">
        <f t="shared" si="12"/>
        <v>-113899652</v>
      </c>
      <c r="J74" s="2">
        <f t="shared" si="12"/>
        <v>10628160</v>
      </c>
      <c r="K74" s="2">
        <f t="shared" si="12"/>
        <v>11265850</v>
      </c>
    </row>
    <row r="75" spans="1:11" ht="12.75" hidden="1">
      <c r="A75" s="2" t="s">
        <v>124</v>
      </c>
      <c r="B75" s="2">
        <f>+B84-(((B80+B81+B78)*B70)-B79)</f>
        <v>123776427.46352065</v>
      </c>
      <c r="C75" s="2">
        <f aca="true" t="shared" si="13" ref="C75:K75">+C84-(((C80+C81+C78)*C70)-C79)</f>
        <v>144532935.90608883</v>
      </c>
      <c r="D75" s="2">
        <f t="shared" si="13"/>
        <v>237741385.5676017</v>
      </c>
      <c r="E75" s="2">
        <f t="shared" si="13"/>
        <v>-3112249.119004149</v>
      </c>
      <c r="F75" s="2">
        <f t="shared" si="13"/>
        <v>2249278.796720459</v>
      </c>
      <c r="G75" s="2">
        <f t="shared" si="13"/>
        <v>2249278.796720459</v>
      </c>
      <c r="H75" s="2">
        <f t="shared" si="13"/>
        <v>255508573.79434833</v>
      </c>
      <c r="I75" s="2">
        <f t="shared" si="13"/>
        <v>5562456.110909969</v>
      </c>
      <c r="J75" s="2">
        <f t="shared" si="13"/>
        <v>-54970286.65815711</v>
      </c>
      <c r="K75" s="2">
        <f t="shared" si="13"/>
        <v>-116140086.05936858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278911405</v>
      </c>
      <c r="C77" s="3">
        <v>317973103</v>
      </c>
      <c r="D77" s="3">
        <v>299609134</v>
      </c>
      <c r="E77" s="3">
        <v>308051448</v>
      </c>
      <c r="F77" s="3">
        <v>342230348</v>
      </c>
      <c r="G77" s="3">
        <v>342230348</v>
      </c>
      <c r="H77" s="3">
        <v>338687325</v>
      </c>
      <c r="I77" s="3">
        <v>369467856</v>
      </c>
      <c r="J77" s="3">
        <v>392295957</v>
      </c>
      <c r="K77" s="3">
        <v>416546546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165715112</v>
      </c>
      <c r="C79" s="3">
        <v>212573255</v>
      </c>
      <c r="D79" s="3">
        <v>289479855</v>
      </c>
      <c r="E79" s="3">
        <v>0</v>
      </c>
      <c r="F79" s="3">
        <v>0</v>
      </c>
      <c r="G79" s="3">
        <v>0</v>
      </c>
      <c r="H79" s="3">
        <v>331535305</v>
      </c>
      <c r="I79" s="3">
        <v>180000000</v>
      </c>
      <c r="J79" s="3">
        <v>130000000</v>
      </c>
      <c r="K79" s="3">
        <v>80000000</v>
      </c>
    </row>
    <row r="80" spans="1:11" ht="13.5" hidden="1">
      <c r="A80" s="1" t="s">
        <v>69</v>
      </c>
      <c r="B80" s="3">
        <v>42695607</v>
      </c>
      <c r="C80" s="3">
        <v>71820727</v>
      </c>
      <c r="D80" s="3">
        <v>38185512</v>
      </c>
      <c r="E80" s="3">
        <v>291035652</v>
      </c>
      <c r="F80" s="3">
        <v>-28293916</v>
      </c>
      <c r="G80" s="3">
        <v>-28293916</v>
      </c>
      <c r="H80" s="3">
        <v>29961030</v>
      </c>
      <c r="I80" s="3">
        <v>150000000</v>
      </c>
      <c r="J80" s="3">
        <v>159000000</v>
      </c>
      <c r="K80" s="3">
        <v>168540000</v>
      </c>
    </row>
    <row r="81" spans="1:11" ht="13.5" hidden="1">
      <c r="A81" s="1" t="s">
        <v>70</v>
      </c>
      <c r="B81" s="3">
        <v>101377</v>
      </c>
      <c r="C81" s="3">
        <v>0</v>
      </c>
      <c r="D81" s="3">
        <v>24438090</v>
      </c>
      <c r="E81" s="3">
        <v>0</v>
      </c>
      <c r="F81" s="3">
        <v>0</v>
      </c>
      <c r="G81" s="3">
        <v>0</v>
      </c>
      <c r="H81" s="3">
        <v>98249360</v>
      </c>
      <c r="I81" s="3">
        <v>27136000</v>
      </c>
      <c r="J81" s="3">
        <v>28764160</v>
      </c>
      <c r="K81" s="3">
        <v>30490010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273317798</v>
      </c>
      <c r="C83" s="3">
        <v>301236040</v>
      </c>
      <c r="D83" s="3">
        <v>247531562</v>
      </c>
      <c r="E83" s="3">
        <v>9115776</v>
      </c>
      <c r="F83" s="3">
        <v>27206254</v>
      </c>
      <c r="G83" s="3">
        <v>27206254</v>
      </c>
      <c r="H83" s="3">
        <v>200836221</v>
      </c>
      <c r="I83" s="3">
        <v>363839453</v>
      </c>
      <c r="J83" s="3">
        <v>386458713</v>
      </c>
      <c r="K83" s="3">
        <v>410498273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5500000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76535933</v>
      </c>
      <c r="C5" s="6">
        <v>83109186</v>
      </c>
      <c r="D5" s="23">
        <v>90227757</v>
      </c>
      <c r="E5" s="24">
        <v>103976211</v>
      </c>
      <c r="F5" s="6">
        <v>103976211</v>
      </c>
      <c r="G5" s="25">
        <v>103976211</v>
      </c>
      <c r="H5" s="26">
        <v>101277219</v>
      </c>
      <c r="I5" s="24">
        <v>119118383</v>
      </c>
      <c r="J5" s="6">
        <v>125669894</v>
      </c>
      <c r="K5" s="25">
        <v>132581740</v>
      </c>
    </row>
    <row r="6" spans="1:11" ht="12.75">
      <c r="A6" s="22" t="s">
        <v>19</v>
      </c>
      <c r="B6" s="6">
        <v>101298870</v>
      </c>
      <c r="C6" s="6">
        <v>114425079</v>
      </c>
      <c r="D6" s="23">
        <v>116116380</v>
      </c>
      <c r="E6" s="24">
        <v>108980508</v>
      </c>
      <c r="F6" s="6">
        <v>110260508</v>
      </c>
      <c r="G6" s="25">
        <v>110260508</v>
      </c>
      <c r="H6" s="26">
        <v>126672030</v>
      </c>
      <c r="I6" s="24">
        <v>138812041</v>
      </c>
      <c r="J6" s="6">
        <v>146673837</v>
      </c>
      <c r="K6" s="25">
        <v>154740899</v>
      </c>
    </row>
    <row r="7" spans="1:11" ht="12.75">
      <c r="A7" s="22" t="s">
        <v>20</v>
      </c>
      <c r="B7" s="6">
        <v>2068403</v>
      </c>
      <c r="C7" s="6">
        <v>3085525</v>
      </c>
      <c r="D7" s="23">
        <v>4327640</v>
      </c>
      <c r="E7" s="24">
        <v>2712098</v>
      </c>
      <c r="F7" s="6">
        <v>2712098</v>
      </c>
      <c r="G7" s="25">
        <v>2712098</v>
      </c>
      <c r="H7" s="26">
        <v>4818048</v>
      </c>
      <c r="I7" s="24">
        <v>528388</v>
      </c>
      <c r="J7" s="6">
        <v>557449</v>
      </c>
      <c r="K7" s="25">
        <v>588109</v>
      </c>
    </row>
    <row r="8" spans="1:11" ht="12.75">
      <c r="A8" s="22" t="s">
        <v>21</v>
      </c>
      <c r="B8" s="6">
        <v>84028253</v>
      </c>
      <c r="C8" s="6">
        <v>97256485</v>
      </c>
      <c r="D8" s="23">
        <v>89753089</v>
      </c>
      <c r="E8" s="24">
        <v>97910190</v>
      </c>
      <c r="F8" s="6">
        <v>98859190</v>
      </c>
      <c r="G8" s="25">
        <v>98859190</v>
      </c>
      <c r="H8" s="26">
        <v>101534892</v>
      </c>
      <c r="I8" s="24">
        <v>104563250</v>
      </c>
      <c r="J8" s="6">
        <v>112192748</v>
      </c>
      <c r="K8" s="25">
        <v>117598182</v>
      </c>
    </row>
    <row r="9" spans="1:11" ht="12.75">
      <c r="A9" s="22" t="s">
        <v>22</v>
      </c>
      <c r="B9" s="6">
        <v>15214815</v>
      </c>
      <c r="C9" s="6">
        <v>18263809</v>
      </c>
      <c r="D9" s="23">
        <v>21415639</v>
      </c>
      <c r="E9" s="24">
        <v>30452387</v>
      </c>
      <c r="F9" s="6">
        <v>30602387</v>
      </c>
      <c r="G9" s="25">
        <v>30602387</v>
      </c>
      <c r="H9" s="26">
        <v>24185847</v>
      </c>
      <c r="I9" s="24">
        <v>26546569</v>
      </c>
      <c r="J9" s="6">
        <v>28006632</v>
      </c>
      <c r="K9" s="25">
        <v>29546993</v>
      </c>
    </row>
    <row r="10" spans="1:11" ht="20.25">
      <c r="A10" s="27" t="s">
        <v>114</v>
      </c>
      <c r="B10" s="28">
        <f>SUM(B5:B9)</f>
        <v>279146274</v>
      </c>
      <c r="C10" s="29">
        <f aca="true" t="shared" si="0" ref="C10:K10">SUM(C5:C9)</f>
        <v>316140084</v>
      </c>
      <c r="D10" s="30">
        <f t="shared" si="0"/>
        <v>321840505</v>
      </c>
      <c r="E10" s="28">
        <f t="shared" si="0"/>
        <v>344031394</v>
      </c>
      <c r="F10" s="29">
        <f t="shared" si="0"/>
        <v>346410394</v>
      </c>
      <c r="G10" s="31">
        <f t="shared" si="0"/>
        <v>346410394</v>
      </c>
      <c r="H10" s="32">
        <f t="shared" si="0"/>
        <v>358488036</v>
      </c>
      <c r="I10" s="28">
        <f t="shared" si="0"/>
        <v>389568631</v>
      </c>
      <c r="J10" s="29">
        <f t="shared" si="0"/>
        <v>413100560</v>
      </c>
      <c r="K10" s="31">
        <f t="shared" si="0"/>
        <v>435055923</v>
      </c>
    </row>
    <row r="11" spans="1:11" ht="12.75">
      <c r="A11" s="22" t="s">
        <v>23</v>
      </c>
      <c r="B11" s="6">
        <v>122051165</v>
      </c>
      <c r="C11" s="6">
        <v>119307344</v>
      </c>
      <c r="D11" s="23">
        <v>120876274</v>
      </c>
      <c r="E11" s="24">
        <v>144401687</v>
      </c>
      <c r="F11" s="6">
        <v>142929706</v>
      </c>
      <c r="G11" s="25">
        <v>142929706</v>
      </c>
      <c r="H11" s="26">
        <v>133579969</v>
      </c>
      <c r="I11" s="24">
        <v>146827577</v>
      </c>
      <c r="J11" s="6">
        <v>158305939</v>
      </c>
      <c r="K11" s="25">
        <v>172828056</v>
      </c>
    </row>
    <row r="12" spans="1:11" ht="12.75">
      <c r="A12" s="22" t="s">
        <v>24</v>
      </c>
      <c r="B12" s="6">
        <v>5959606</v>
      </c>
      <c r="C12" s="6">
        <v>6050938</v>
      </c>
      <c r="D12" s="23">
        <v>6868825</v>
      </c>
      <c r="E12" s="24">
        <v>7576585</v>
      </c>
      <c r="F12" s="6">
        <v>7576585</v>
      </c>
      <c r="G12" s="25">
        <v>7576585</v>
      </c>
      <c r="H12" s="26">
        <v>7180072</v>
      </c>
      <c r="I12" s="24">
        <v>7402522</v>
      </c>
      <c r="J12" s="6">
        <v>8093197</v>
      </c>
      <c r="K12" s="25">
        <v>8173968</v>
      </c>
    </row>
    <row r="13" spans="1:11" ht="12.75">
      <c r="A13" s="22" t="s">
        <v>115</v>
      </c>
      <c r="B13" s="6">
        <v>36292326</v>
      </c>
      <c r="C13" s="6">
        <v>37195172</v>
      </c>
      <c r="D13" s="23">
        <v>33695611</v>
      </c>
      <c r="E13" s="24">
        <v>8089216</v>
      </c>
      <c r="F13" s="6">
        <v>8089216</v>
      </c>
      <c r="G13" s="25">
        <v>8089216</v>
      </c>
      <c r="H13" s="26">
        <v>27095433</v>
      </c>
      <c r="I13" s="24">
        <v>8534122</v>
      </c>
      <c r="J13" s="6">
        <v>9003498</v>
      </c>
      <c r="K13" s="25">
        <v>9498689</v>
      </c>
    </row>
    <row r="14" spans="1:11" ht="12.75">
      <c r="A14" s="22" t="s">
        <v>25</v>
      </c>
      <c r="B14" s="6">
        <v>2011577</v>
      </c>
      <c r="C14" s="6">
        <v>1694966</v>
      </c>
      <c r="D14" s="23">
        <v>1507849</v>
      </c>
      <c r="E14" s="24">
        <v>1419111</v>
      </c>
      <c r="F14" s="6">
        <v>1419111</v>
      </c>
      <c r="G14" s="25">
        <v>1419111</v>
      </c>
      <c r="H14" s="26">
        <v>1302583</v>
      </c>
      <c r="I14" s="24">
        <v>2794716</v>
      </c>
      <c r="J14" s="6">
        <v>5480426</v>
      </c>
      <c r="K14" s="25">
        <v>5781849</v>
      </c>
    </row>
    <row r="15" spans="1:11" ht="12.75">
      <c r="A15" s="22" t="s">
        <v>26</v>
      </c>
      <c r="B15" s="6">
        <v>50510103</v>
      </c>
      <c r="C15" s="6">
        <v>67356075</v>
      </c>
      <c r="D15" s="23">
        <v>69027868</v>
      </c>
      <c r="E15" s="24">
        <v>65282260</v>
      </c>
      <c r="F15" s="6">
        <v>64151552</v>
      </c>
      <c r="G15" s="25">
        <v>64151552</v>
      </c>
      <c r="H15" s="26">
        <v>72101428</v>
      </c>
      <c r="I15" s="24">
        <v>77179638</v>
      </c>
      <c r="J15" s="6">
        <v>81486051</v>
      </c>
      <c r="K15" s="25">
        <v>69103796</v>
      </c>
    </row>
    <row r="16" spans="1:11" ht="12.75">
      <c r="A16" s="22" t="s">
        <v>21</v>
      </c>
      <c r="B16" s="6">
        <v>830173</v>
      </c>
      <c r="C16" s="6">
        <v>936097</v>
      </c>
      <c r="D16" s="23">
        <v>1919685</v>
      </c>
      <c r="E16" s="24">
        <v>2196000</v>
      </c>
      <c r="F16" s="6">
        <v>2851671</v>
      </c>
      <c r="G16" s="25">
        <v>2851671</v>
      </c>
      <c r="H16" s="26">
        <v>3286035</v>
      </c>
      <c r="I16" s="24">
        <v>2586100</v>
      </c>
      <c r="J16" s="6">
        <v>2728335</v>
      </c>
      <c r="K16" s="25">
        <v>2878393</v>
      </c>
    </row>
    <row r="17" spans="1:11" ht="12.75">
      <c r="A17" s="22" t="s">
        <v>27</v>
      </c>
      <c r="B17" s="6">
        <v>105216745</v>
      </c>
      <c r="C17" s="6">
        <v>117827244</v>
      </c>
      <c r="D17" s="23">
        <v>108155120</v>
      </c>
      <c r="E17" s="24">
        <v>114606146</v>
      </c>
      <c r="F17" s="6">
        <v>119392553</v>
      </c>
      <c r="G17" s="25">
        <v>119392553</v>
      </c>
      <c r="H17" s="26">
        <v>133367400</v>
      </c>
      <c r="I17" s="24">
        <v>133878809</v>
      </c>
      <c r="J17" s="6">
        <v>139276616</v>
      </c>
      <c r="K17" s="25">
        <v>157342035</v>
      </c>
    </row>
    <row r="18" spans="1:11" ht="12.75">
      <c r="A18" s="33" t="s">
        <v>28</v>
      </c>
      <c r="B18" s="34">
        <f>SUM(B11:B17)</f>
        <v>322871695</v>
      </c>
      <c r="C18" s="35">
        <f aca="true" t="shared" si="1" ref="C18:K18">SUM(C11:C17)</f>
        <v>350367836</v>
      </c>
      <c r="D18" s="36">
        <f t="shared" si="1"/>
        <v>342051232</v>
      </c>
      <c r="E18" s="34">
        <f t="shared" si="1"/>
        <v>343571005</v>
      </c>
      <c r="F18" s="35">
        <f t="shared" si="1"/>
        <v>346410394</v>
      </c>
      <c r="G18" s="37">
        <f t="shared" si="1"/>
        <v>346410394</v>
      </c>
      <c r="H18" s="38">
        <f t="shared" si="1"/>
        <v>377912920</v>
      </c>
      <c r="I18" s="34">
        <f t="shared" si="1"/>
        <v>379203484</v>
      </c>
      <c r="J18" s="35">
        <f t="shared" si="1"/>
        <v>404374062</v>
      </c>
      <c r="K18" s="37">
        <f t="shared" si="1"/>
        <v>425606786</v>
      </c>
    </row>
    <row r="19" spans="1:11" ht="12.75">
      <c r="A19" s="33" t="s">
        <v>29</v>
      </c>
      <c r="B19" s="39">
        <f>+B10-B18</f>
        <v>-43725421</v>
      </c>
      <c r="C19" s="40">
        <f aca="true" t="shared" si="2" ref="C19:K19">+C10-C18</f>
        <v>-34227752</v>
      </c>
      <c r="D19" s="41">
        <f t="shared" si="2"/>
        <v>-20210727</v>
      </c>
      <c r="E19" s="39">
        <f t="shared" si="2"/>
        <v>460389</v>
      </c>
      <c r="F19" s="40">
        <f t="shared" si="2"/>
        <v>0</v>
      </c>
      <c r="G19" s="42">
        <f t="shared" si="2"/>
        <v>0</v>
      </c>
      <c r="H19" s="43">
        <f t="shared" si="2"/>
        <v>-19424884</v>
      </c>
      <c r="I19" s="39">
        <f t="shared" si="2"/>
        <v>10365147</v>
      </c>
      <c r="J19" s="40">
        <f t="shared" si="2"/>
        <v>8726498</v>
      </c>
      <c r="K19" s="42">
        <f t="shared" si="2"/>
        <v>9449137</v>
      </c>
    </row>
    <row r="20" spans="1:11" ht="20.25">
      <c r="A20" s="44" t="s">
        <v>30</v>
      </c>
      <c r="B20" s="45">
        <v>32575431</v>
      </c>
      <c r="C20" s="46">
        <v>33210868</v>
      </c>
      <c r="D20" s="47">
        <v>38532012</v>
      </c>
      <c r="E20" s="45">
        <v>25468550</v>
      </c>
      <c r="F20" s="46">
        <v>64858551</v>
      </c>
      <c r="G20" s="48">
        <v>64858551</v>
      </c>
      <c r="H20" s="49">
        <v>66938105</v>
      </c>
      <c r="I20" s="45">
        <v>38607172</v>
      </c>
      <c r="J20" s="46">
        <v>19540898</v>
      </c>
      <c r="K20" s="48">
        <v>29240147</v>
      </c>
    </row>
    <row r="21" spans="1:11" ht="12.75">
      <c r="A21" s="22" t="s">
        <v>116</v>
      </c>
      <c r="B21" s="50">
        <v>0</v>
      </c>
      <c r="C21" s="51">
        <v>0</v>
      </c>
      <c r="D21" s="52">
        <v>50834</v>
      </c>
      <c r="E21" s="50">
        <v>0</v>
      </c>
      <c r="F21" s="51">
        <v>1000000</v>
      </c>
      <c r="G21" s="53">
        <v>1000000</v>
      </c>
      <c r="H21" s="54">
        <v>10103174</v>
      </c>
      <c r="I21" s="50">
        <v>1002000</v>
      </c>
      <c r="J21" s="51">
        <v>1057110</v>
      </c>
      <c r="K21" s="53">
        <v>1115251</v>
      </c>
    </row>
    <row r="22" spans="1:11" ht="12.75">
      <c r="A22" s="55" t="s">
        <v>117</v>
      </c>
      <c r="B22" s="56">
        <f>SUM(B19:B21)</f>
        <v>-11149990</v>
      </c>
      <c r="C22" s="57">
        <f aca="true" t="shared" si="3" ref="C22:K22">SUM(C19:C21)</f>
        <v>-1016884</v>
      </c>
      <c r="D22" s="58">
        <f t="shared" si="3"/>
        <v>18372119</v>
      </c>
      <c r="E22" s="56">
        <f t="shared" si="3"/>
        <v>25928939</v>
      </c>
      <c r="F22" s="57">
        <f t="shared" si="3"/>
        <v>65858551</v>
      </c>
      <c r="G22" s="59">
        <f t="shared" si="3"/>
        <v>65858551</v>
      </c>
      <c r="H22" s="60">
        <f t="shared" si="3"/>
        <v>57616395</v>
      </c>
      <c r="I22" s="56">
        <f t="shared" si="3"/>
        <v>49974319</v>
      </c>
      <c r="J22" s="57">
        <f t="shared" si="3"/>
        <v>29324506</v>
      </c>
      <c r="K22" s="59">
        <f t="shared" si="3"/>
        <v>39804535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-11149990</v>
      </c>
      <c r="C24" s="40">
        <f aca="true" t="shared" si="4" ref="C24:K24">SUM(C22:C23)</f>
        <v>-1016884</v>
      </c>
      <c r="D24" s="41">
        <f t="shared" si="4"/>
        <v>18372119</v>
      </c>
      <c r="E24" s="39">
        <f t="shared" si="4"/>
        <v>25928939</v>
      </c>
      <c r="F24" s="40">
        <f t="shared" si="4"/>
        <v>65858551</v>
      </c>
      <c r="G24" s="42">
        <f t="shared" si="4"/>
        <v>65858551</v>
      </c>
      <c r="H24" s="43">
        <f t="shared" si="4"/>
        <v>57616395</v>
      </c>
      <c r="I24" s="39">
        <f t="shared" si="4"/>
        <v>49974319</v>
      </c>
      <c r="J24" s="40">
        <f t="shared" si="4"/>
        <v>29324506</v>
      </c>
      <c r="K24" s="42">
        <f t="shared" si="4"/>
        <v>39804535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30951412</v>
      </c>
      <c r="C27" s="7">
        <v>40636134</v>
      </c>
      <c r="D27" s="69">
        <v>452353623</v>
      </c>
      <c r="E27" s="70">
        <v>53610446</v>
      </c>
      <c r="F27" s="7">
        <v>96541828</v>
      </c>
      <c r="G27" s="71">
        <v>96541828</v>
      </c>
      <c r="H27" s="72">
        <v>527883492</v>
      </c>
      <c r="I27" s="70">
        <v>68572162</v>
      </c>
      <c r="J27" s="7">
        <v>25184758</v>
      </c>
      <c r="K27" s="71">
        <v>35494629</v>
      </c>
    </row>
    <row r="28" spans="1:11" ht="12.75">
      <c r="A28" s="73" t="s">
        <v>34</v>
      </c>
      <c r="B28" s="6">
        <v>28978968</v>
      </c>
      <c r="C28" s="6">
        <v>36399522</v>
      </c>
      <c r="D28" s="23">
        <v>34981049</v>
      </c>
      <c r="E28" s="24">
        <v>26528550</v>
      </c>
      <c r="F28" s="6">
        <v>65858549</v>
      </c>
      <c r="G28" s="25">
        <v>65858549</v>
      </c>
      <c r="H28" s="26">
        <v>102281485</v>
      </c>
      <c r="I28" s="24">
        <v>39609172</v>
      </c>
      <c r="J28" s="6">
        <v>20545078</v>
      </c>
      <c r="K28" s="25">
        <v>30299557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-21554</v>
      </c>
      <c r="E30" s="24">
        <v>23065000</v>
      </c>
      <c r="F30" s="6">
        <v>23065000</v>
      </c>
      <c r="G30" s="25">
        <v>23065000</v>
      </c>
      <c r="H30" s="26">
        <v>-2372212</v>
      </c>
      <c r="I30" s="24">
        <v>23065000</v>
      </c>
      <c r="J30" s="6">
        <v>0</v>
      </c>
      <c r="K30" s="25">
        <v>0</v>
      </c>
    </row>
    <row r="31" spans="1:11" ht="12.75">
      <c r="A31" s="22" t="s">
        <v>36</v>
      </c>
      <c r="B31" s="6">
        <v>1972444</v>
      </c>
      <c r="C31" s="6">
        <v>4236612</v>
      </c>
      <c r="D31" s="23">
        <v>0</v>
      </c>
      <c r="E31" s="24">
        <v>0</v>
      </c>
      <c r="F31" s="6">
        <v>7618279</v>
      </c>
      <c r="G31" s="25">
        <v>7618279</v>
      </c>
      <c r="H31" s="26">
        <v>268314</v>
      </c>
      <c r="I31" s="24">
        <v>5897990</v>
      </c>
      <c r="J31" s="6">
        <v>4639680</v>
      </c>
      <c r="K31" s="25">
        <v>5195072</v>
      </c>
    </row>
    <row r="32" spans="1:11" ht="12.75">
      <c r="A32" s="33" t="s">
        <v>37</v>
      </c>
      <c r="B32" s="7">
        <f>SUM(B28:B31)</f>
        <v>30951412</v>
      </c>
      <c r="C32" s="7">
        <f aca="true" t="shared" si="5" ref="C32:K32">SUM(C28:C31)</f>
        <v>40636134</v>
      </c>
      <c r="D32" s="69">
        <f t="shared" si="5"/>
        <v>34959495</v>
      </c>
      <c r="E32" s="70">
        <f t="shared" si="5"/>
        <v>49593550</v>
      </c>
      <c r="F32" s="7">
        <f t="shared" si="5"/>
        <v>96541828</v>
      </c>
      <c r="G32" s="71">
        <f t="shared" si="5"/>
        <v>96541828</v>
      </c>
      <c r="H32" s="72">
        <f t="shared" si="5"/>
        <v>100177587</v>
      </c>
      <c r="I32" s="70">
        <f t="shared" si="5"/>
        <v>68572162</v>
      </c>
      <c r="J32" s="7">
        <f t="shared" si="5"/>
        <v>25184758</v>
      </c>
      <c r="K32" s="71">
        <f t="shared" si="5"/>
        <v>35494629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65973923</v>
      </c>
      <c r="C35" s="6">
        <v>67476048</v>
      </c>
      <c r="D35" s="23">
        <v>111654669</v>
      </c>
      <c r="E35" s="24">
        <v>3222708</v>
      </c>
      <c r="F35" s="6">
        <v>220938</v>
      </c>
      <c r="G35" s="25">
        <v>220938</v>
      </c>
      <c r="H35" s="26">
        <v>123541929</v>
      </c>
      <c r="I35" s="24">
        <v>124595923</v>
      </c>
      <c r="J35" s="6">
        <v>13143231</v>
      </c>
      <c r="K35" s="25">
        <v>13808562</v>
      </c>
    </row>
    <row r="36" spans="1:11" ht="12.75">
      <c r="A36" s="22" t="s">
        <v>40</v>
      </c>
      <c r="B36" s="6">
        <v>787621665</v>
      </c>
      <c r="C36" s="6">
        <v>791880327</v>
      </c>
      <c r="D36" s="23">
        <v>795479298</v>
      </c>
      <c r="E36" s="24">
        <v>45521230</v>
      </c>
      <c r="F36" s="6">
        <v>88452612</v>
      </c>
      <c r="G36" s="25">
        <v>88452612</v>
      </c>
      <c r="H36" s="26">
        <v>846021837</v>
      </c>
      <c r="I36" s="24">
        <v>899443211</v>
      </c>
      <c r="J36" s="6">
        <v>16181260</v>
      </c>
      <c r="K36" s="25">
        <v>25995940</v>
      </c>
    </row>
    <row r="37" spans="1:11" ht="12.75">
      <c r="A37" s="22" t="s">
        <v>41</v>
      </c>
      <c r="B37" s="6">
        <v>74522447</v>
      </c>
      <c r="C37" s="6">
        <v>78232447</v>
      </c>
      <c r="D37" s="23">
        <v>103778796</v>
      </c>
      <c r="E37" s="24">
        <v>22815000</v>
      </c>
      <c r="F37" s="6">
        <v>22815000</v>
      </c>
      <c r="G37" s="25">
        <v>22815000</v>
      </c>
      <c r="H37" s="26">
        <v>108793625</v>
      </c>
      <c r="I37" s="24">
        <v>92851883</v>
      </c>
      <c r="J37" s="6">
        <v>0</v>
      </c>
      <c r="K37" s="25">
        <v>0</v>
      </c>
    </row>
    <row r="38" spans="1:11" ht="12.75">
      <c r="A38" s="22" t="s">
        <v>42</v>
      </c>
      <c r="B38" s="6">
        <v>93240540</v>
      </c>
      <c r="C38" s="6">
        <v>94475541</v>
      </c>
      <c r="D38" s="23">
        <v>98334662</v>
      </c>
      <c r="E38" s="24">
        <v>0</v>
      </c>
      <c r="F38" s="6">
        <v>0</v>
      </c>
      <c r="G38" s="25">
        <v>0</v>
      </c>
      <c r="H38" s="26">
        <v>100533198</v>
      </c>
      <c r="I38" s="24">
        <v>128497463</v>
      </c>
      <c r="J38" s="6">
        <v>0</v>
      </c>
      <c r="K38" s="25">
        <v>0</v>
      </c>
    </row>
    <row r="39" spans="1:11" ht="12.75">
      <c r="A39" s="22" t="s">
        <v>43</v>
      </c>
      <c r="B39" s="6">
        <v>685832601</v>
      </c>
      <c r="C39" s="6">
        <v>686648387</v>
      </c>
      <c r="D39" s="23">
        <v>686648386</v>
      </c>
      <c r="E39" s="24">
        <v>0</v>
      </c>
      <c r="F39" s="6">
        <v>0</v>
      </c>
      <c r="G39" s="25">
        <v>0</v>
      </c>
      <c r="H39" s="26">
        <v>702620534</v>
      </c>
      <c r="I39" s="24">
        <v>802689785</v>
      </c>
      <c r="J39" s="6">
        <v>29324492</v>
      </c>
      <c r="K39" s="25">
        <v>39804492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37279161</v>
      </c>
      <c r="C42" s="6">
        <v>60095212</v>
      </c>
      <c r="D42" s="23">
        <v>101019849</v>
      </c>
      <c r="E42" s="24">
        <v>44537632</v>
      </c>
      <c r="F42" s="6">
        <v>141482587</v>
      </c>
      <c r="G42" s="25">
        <v>141482587</v>
      </c>
      <c r="H42" s="26">
        <v>85114885</v>
      </c>
      <c r="I42" s="24">
        <v>48053813</v>
      </c>
      <c r="J42" s="6">
        <v>27832016</v>
      </c>
      <c r="K42" s="25">
        <v>48867912</v>
      </c>
    </row>
    <row r="43" spans="1:11" ht="12.75">
      <c r="A43" s="22" t="s">
        <v>46</v>
      </c>
      <c r="B43" s="6">
        <v>-30751108</v>
      </c>
      <c r="C43" s="6">
        <v>-40636958</v>
      </c>
      <c r="D43" s="23">
        <v>-41027880</v>
      </c>
      <c r="E43" s="24">
        <v>-30795446</v>
      </c>
      <c r="F43" s="6">
        <v>-72726828</v>
      </c>
      <c r="G43" s="25">
        <v>-72726828</v>
      </c>
      <c r="H43" s="26">
        <v>-76177310</v>
      </c>
      <c r="I43" s="24">
        <v>-67744673</v>
      </c>
      <c r="J43" s="6">
        <v>-23953137</v>
      </c>
      <c r="K43" s="25">
        <v>-34379378</v>
      </c>
    </row>
    <row r="44" spans="1:11" ht="12.75">
      <c r="A44" s="22" t="s">
        <v>47</v>
      </c>
      <c r="B44" s="6">
        <v>-3893360</v>
      </c>
      <c r="C44" s="6">
        <v>-1966579</v>
      </c>
      <c r="D44" s="23">
        <v>874452</v>
      </c>
      <c r="E44" s="24">
        <v>-2805950</v>
      </c>
      <c r="F44" s="6">
        <v>0</v>
      </c>
      <c r="G44" s="25">
        <v>0</v>
      </c>
      <c r="H44" s="26">
        <v>717154</v>
      </c>
      <c r="I44" s="24">
        <v>25577070</v>
      </c>
      <c r="J44" s="6">
        <v>-2960277</v>
      </c>
      <c r="K44" s="25">
        <v>0</v>
      </c>
    </row>
    <row r="45" spans="1:11" ht="12.75">
      <c r="A45" s="33" t="s">
        <v>48</v>
      </c>
      <c r="B45" s="7">
        <v>31355566</v>
      </c>
      <c r="C45" s="7">
        <v>48847241</v>
      </c>
      <c r="D45" s="69">
        <v>68019729</v>
      </c>
      <c r="E45" s="70">
        <v>10936236</v>
      </c>
      <c r="F45" s="7">
        <v>68755759</v>
      </c>
      <c r="G45" s="71">
        <v>68755759</v>
      </c>
      <c r="H45" s="72">
        <v>66872560</v>
      </c>
      <c r="I45" s="70">
        <v>66251037</v>
      </c>
      <c r="J45" s="7">
        <v>918602</v>
      </c>
      <c r="K45" s="71">
        <v>14488534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31355566</v>
      </c>
      <c r="C48" s="6">
        <v>48966266</v>
      </c>
      <c r="D48" s="23">
        <v>57383247</v>
      </c>
      <c r="E48" s="24">
        <v>13380285</v>
      </c>
      <c r="F48" s="6">
        <v>67669799</v>
      </c>
      <c r="G48" s="25">
        <v>67669799</v>
      </c>
      <c r="H48" s="26">
        <v>45384417</v>
      </c>
      <c r="I48" s="24">
        <v>64837986</v>
      </c>
      <c r="J48" s="6">
        <v>4495603</v>
      </c>
      <c r="K48" s="25">
        <v>15323269</v>
      </c>
    </row>
    <row r="49" spans="1:11" ht="12.75">
      <c r="A49" s="22" t="s">
        <v>51</v>
      </c>
      <c r="B49" s="6">
        <f>+B75</f>
        <v>27416598.427887626</v>
      </c>
      <c r="C49" s="6">
        <f aca="true" t="shared" si="6" ref="C49:K49">+C75</f>
        <v>45545470.111015946</v>
      </c>
      <c r="D49" s="23">
        <f t="shared" si="6"/>
        <v>33656287.08464056</v>
      </c>
      <c r="E49" s="24">
        <f t="shared" si="6"/>
        <v>32560742.184685253</v>
      </c>
      <c r="F49" s="6">
        <f t="shared" si="6"/>
        <v>103853325.22428967</v>
      </c>
      <c r="G49" s="25">
        <f t="shared" si="6"/>
        <v>103853325.22428967</v>
      </c>
      <c r="H49" s="26">
        <f t="shared" si="6"/>
        <v>16504930.066963196</v>
      </c>
      <c r="I49" s="24">
        <f t="shared" si="6"/>
        <v>20881760.506124273</v>
      </c>
      <c r="J49" s="6">
        <f t="shared" si="6"/>
        <v>-7778226.497492248</v>
      </c>
      <c r="K49" s="25">
        <f t="shared" si="6"/>
        <v>1362423.927931419</v>
      </c>
    </row>
    <row r="50" spans="1:11" ht="12.75">
      <c r="A50" s="33" t="s">
        <v>52</v>
      </c>
      <c r="B50" s="7">
        <f>+B48-B49</f>
        <v>3938967.572112374</v>
      </c>
      <c r="C50" s="7">
        <f aca="true" t="shared" si="7" ref="C50:K50">+C48-C49</f>
        <v>3420795.8889840543</v>
      </c>
      <c r="D50" s="69">
        <f t="shared" si="7"/>
        <v>23726959.915359437</v>
      </c>
      <c r="E50" s="70">
        <f t="shared" si="7"/>
        <v>-19180457.184685253</v>
      </c>
      <c r="F50" s="7">
        <f t="shared" si="7"/>
        <v>-36183526.22428967</v>
      </c>
      <c r="G50" s="71">
        <f t="shared" si="7"/>
        <v>-36183526.22428967</v>
      </c>
      <c r="H50" s="72">
        <f t="shared" si="7"/>
        <v>28879486.933036804</v>
      </c>
      <c r="I50" s="70">
        <f t="shared" si="7"/>
        <v>43956225.49387573</v>
      </c>
      <c r="J50" s="7">
        <f t="shared" si="7"/>
        <v>12273829.497492248</v>
      </c>
      <c r="K50" s="71">
        <f t="shared" si="7"/>
        <v>13960845.072068581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787480124</v>
      </c>
      <c r="C53" s="6">
        <v>791761147</v>
      </c>
      <c r="D53" s="23">
        <v>795479298</v>
      </c>
      <c r="E53" s="24">
        <v>45521230</v>
      </c>
      <c r="F53" s="6">
        <v>55643612</v>
      </c>
      <c r="G53" s="25">
        <v>55643612</v>
      </c>
      <c r="H53" s="26">
        <v>847899646</v>
      </c>
      <c r="I53" s="24">
        <v>892999929</v>
      </c>
      <c r="J53" s="6">
        <v>16181260</v>
      </c>
      <c r="K53" s="25">
        <v>25995940</v>
      </c>
    </row>
    <row r="54" spans="1:11" ht="12.75">
      <c r="A54" s="22" t="s">
        <v>55</v>
      </c>
      <c r="B54" s="6">
        <v>36292326</v>
      </c>
      <c r="C54" s="6">
        <v>37195172</v>
      </c>
      <c r="D54" s="23">
        <v>0</v>
      </c>
      <c r="E54" s="24">
        <v>8089216</v>
      </c>
      <c r="F54" s="6">
        <v>8089216</v>
      </c>
      <c r="G54" s="25">
        <v>8089216</v>
      </c>
      <c r="H54" s="26">
        <v>27095433</v>
      </c>
      <c r="I54" s="24">
        <v>8534122</v>
      </c>
      <c r="J54" s="6">
        <v>9003498</v>
      </c>
      <c r="K54" s="25">
        <v>9498689</v>
      </c>
    </row>
    <row r="55" spans="1:11" ht="12.75">
      <c r="A55" s="22" t="s">
        <v>56</v>
      </c>
      <c r="B55" s="6">
        <v>0</v>
      </c>
      <c r="C55" s="6">
        <v>0</v>
      </c>
      <c r="D55" s="23">
        <v>448162664</v>
      </c>
      <c r="E55" s="24">
        <v>27150050</v>
      </c>
      <c r="F55" s="6">
        <v>65887203</v>
      </c>
      <c r="G55" s="25">
        <v>65887203</v>
      </c>
      <c r="H55" s="26">
        <v>545211846</v>
      </c>
      <c r="I55" s="24">
        <v>35397901</v>
      </c>
      <c r="J55" s="6">
        <v>21186170</v>
      </c>
      <c r="K55" s="25">
        <v>30975910</v>
      </c>
    </row>
    <row r="56" spans="1:11" ht="12.75">
      <c r="A56" s="22" t="s">
        <v>57</v>
      </c>
      <c r="B56" s="6">
        <v>13045458</v>
      </c>
      <c r="C56" s="6">
        <v>14614188</v>
      </c>
      <c r="D56" s="23">
        <v>14321021</v>
      </c>
      <c r="E56" s="24">
        <v>15869665</v>
      </c>
      <c r="F56" s="6">
        <v>15938795</v>
      </c>
      <c r="G56" s="25">
        <v>15938795</v>
      </c>
      <c r="H56" s="26">
        <v>19958166</v>
      </c>
      <c r="I56" s="24">
        <v>26269702</v>
      </c>
      <c r="J56" s="6">
        <v>27904739</v>
      </c>
      <c r="K56" s="25">
        <v>29215172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54189327</v>
      </c>
      <c r="F59" s="6">
        <v>53549327</v>
      </c>
      <c r="G59" s="25">
        <v>53549327</v>
      </c>
      <c r="H59" s="26">
        <v>0</v>
      </c>
      <c r="I59" s="24">
        <v>39234820</v>
      </c>
      <c r="J59" s="6">
        <v>41165600</v>
      </c>
      <c r="K59" s="25">
        <v>43429708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222</v>
      </c>
      <c r="F62" s="98">
        <v>222</v>
      </c>
      <c r="G62" s="99">
        <v>222</v>
      </c>
      <c r="H62" s="100">
        <v>222</v>
      </c>
      <c r="I62" s="97">
        <v>225</v>
      </c>
      <c r="J62" s="98">
        <v>229</v>
      </c>
      <c r="K62" s="99">
        <v>232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2126</v>
      </c>
      <c r="F63" s="98">
        <v>2126</v>
      </c>
      <c r="G63" s="99">
        <v>2126</v>
      </c>
      <c r="H63" s="100">
        <v>2126</v>
      </c>
      <c r="I63" s="97">
        <v>2158</v>
      </c>
      <c r="J63" s="98">
        <v>2190</v>
      </c>
      <c r="K63" s="99">
        <v>2223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3589</v>
      </c>
      <c r="F65" s="98">
        <v>3589</v>
      </c>
      <c r="G65" s="99">
        <v>3589</v>
      </c>
      <c r="H65" s="100">
        <v>3589</v>
      </c>
      <c r="I65" s="97">
        <v>3643</v>
      </c>
      <c r="J65" s="98">
        <v>3697</v>
      </c>
      <c r="K65" s="99">
        <v>3753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0.9082331706292344</v>
      </c>
      <c r="C70" s="5">
        <f aca="true" t="shared" si="8" ref="C70:K70">IF(ISERROR(C71/C72),0,(C71/C72))</f>
        <v>0.8445634869171024</v>
      </c>
      <c r="D70" s="5">
        <f t="shared" si="8"/>
        <v>0.9504403606384667</v>
      </c>
      <c r="E70" s="5">
        <f t="shared" si="8"/>
        <v>0.9594554079861027</v>
      </c>
      <c r="F70" s="5">
        <f t="shared" si="8"/>
        <v>1.2011218808672295</v>
      </c>
      <c r="G70" s="5">
        <f t="shared" si="8"/>
        <v>1.2011218808672295</v>
      </c>
      <c r="H70" s="5">
        <f t="shared" si="8"/>
        <v>0.954944806077147</v>
      </c>
      <c r="I70" s="5">
        <f t="shared" si="8"/>
        <v>0.900154560159524</v>
      </c>
      <c r="J70" s="5">
        <f t="shared" si="8"/>
        <v>0.8994635867190689</v>
      </c>
      <c r="K70" s="5">
        <f t="shared" si="8"/>
        <v>0.8994636770883208</v>
      </c>
    </row>
    <row r="71" spans="1:11" ht="12.75" hidden="1">
      <c r="A71" s="2" t="s">
        <v>120</v>
      </c>
      <c r="B71" s="2">
        <f>+B83</f>
        <v>169428760</v>
      </c>
      <c r="C71" s="2">
        <f aca="true" t="shared" si="9" ref="C71:K71">+C83</f>
        <v>176572346</v>
      </c>
      <c r="D71" s="2">
        <f t="shared" si="9"/>
        <v>208929522</v>
      </c>
      <c r="E71" s="2">
        <f t="shared" si="9"/>
        <v>225926063</v>
      </c>
      <c r="F71" s="2">
        <f t="shared" si="9"/>
        <v>284549652</v>
      </c>
      <c r="G71" s="2">
        <f t="shared" si="9"/>
        <v>284549652</v>
      </c>
      <c r="H71" s="2">
        <f t="shared" si="9"/>
        <v>232687626</v>
      </c>
      <c r="I71" s="2">
        <f t="shared" si="9"/>
        <v>252257339</v>
      </c>
      <c r="J71" s="2">
        <f t="shared" si="9"/>
        <v>266131506</v>
      </c>
      <c r="K71" s="2">
        <f t="shared" si="9"/>
        <v>280768766</v>
      </c>
    </row>
    <row r="72" spans="1:11" ht="12.75" hidden="1">
      <c r="A72" s="2" t="s">
        <v>121</v>
      </c>
      <c r="B72" s="2">
        <f>+B77</f>
        <v>186547646</v>
      </c>
      <c r="C72" s="2">
        <f aca="true" t="shared" si="10" ref="C72:K72">+C77</f>
        <v>209069358</v>
      </c>
      <c r="D72" s="2">
        <f t="shared" si="10"/>
        <v>219823916</v>
      </c>
      <c r="E72" s="2">
        <f t="shared" si="10"/>
        <v>235473229</v>
      </c>
      <c r="F72" s="2">
        <f t="shared" si="10"/>
        <v>236903229</v>
      </c>
      <c r="G72" s="2">
        <f t="shared" si="10"/>
        <v>236903229</v>
      </c>
      <c r="H72" s="2">
        <f t="shared" si="10"/>
        <v>243666047</v>
      </c>
      <c r="I72" s="2">
        <f t="shared" si="10"/>
        <v>280237806</v>
      </c>
      <c r="J72" s="2">
        <f t="shared" si="10"/>
        <v>295878021</v>
      </c>
      <c r="K72" s="2">
        <f t="shared" si="10"/>
        <v>312151311</v>
      </c>
    </row>
    <row r="73" spans="1:11" ht="12.75" hidden="1">
      <c r="A73" s="2" t="s">
        <v>122</v>
      </c>
      <c r="B73" s="2">
        <f>+B74</f>
        <v>9289739.499999996</v>
      </c>
      <c r="C73" s="2">
        <f aca="true" t="shared" si="11" ref="C73:K73">+(C78+C80+C81+C82)-(B78+B80+B81+B82)</f>
        <v>-15807623</v>
      </c>
      <c r="D73" s="2">
        <f t="shared" si="11"/>
        <v>35510873</v>
      </c>
      <c r="E73" s="2">
        <f t="shared" si="11"/>
        <v>-63754806</v>
      </c>
      <c r="F73" s="2">
        <f>+(F78+F80+F81+F82)-(D78+D80+D81+D82)</f>
        <v>-121066090</v>
      </c>
      <c r="G73" s="2">
        <f>+(G78+G80+G81+G82)-(D78+D80+D81+D82)</f>
        <v>-121066090</v>
      </c>
      <c r="H73" s="2">
        <f>+(H78+H80+H81+H82)-(D78+D80+D81+D82)</f>
        <v>23484140</v>
      </c>
      <c r="I73" s="2">
        <f>+(I78+I80+I81+I82)-(E78+E80+E81+E82)</f>
        <v>69378749</v>
      </c>
      <c r="J73" s="2">
        <f t="shared" si="11"/>
        <v>-50573544</v>
      </c>
      <c r="K73" s="2">
        <f t="shared" si="11"/>
        <v>-10162335</v>
      </c>
    </row>
    <row r="74" spans="1:11" ht="12.75" hidden="1">
      <c r="A74" s="2" t="s">
        <v>123</v>
      </c>
      <c r="B74" s="2">
        <f>+TREND(C74:E74)</f>
        <v>9289739.499999996</v>
      </c>
      <c r="C74" s="2">
        <f>+C73</f>
        <v>-15807623</v>
      </c>
      <c r="D74" s="2">
        <f aca="true" t="shared" si="12" ref="D74:K74">+D73</f>
        <v>35510873</v>
      </c>
      <c r="E74" s="2">
        <f t="shared" si="12"/>
        <v>-63754806</v>
      </c>
      <c r="F74" s="2">
        <f t="shared" si="12"/>
        <v>-121066090</v>
      </c>
      <c r="G74" s="2">
        <f t="shared" si="12"/>
        <v>-121066090</v>
      </c>
      <c r="H74" s="2">
        <f t="shared" si="12"/>
        <v>23484140</v>
      </c>
      <c r="I74" s="2">
        <f t="shared" si="12"/>
        <v>69378749</v>
      </c>
      <c r="J74" s="2">
        <f t="shared" si="12"/>
        <v>-50573544</v>
      </c>
      <c r="K74" s="2">
        <f t="shared" si="12"/>
        <v>-10162335</v>
      </c>
    </row>
    <row r="75" spans="1:11" ht="12.75" hidden="1">
      <c r="A75" s="2" t="s">
        <v>124</v>
      </c>
      <c r="B75" s="2">
        <f>+B84-(((B80+B81+B78)*B70)-B79)</f>
        <v>27416598.427887626</v>
      </c>
      <c r="C75" s="2">
        <f aca="true" t="shared" si="13" ref="C75:K75">+C84-(((C80+C81+C78)*C70)-C79)</f>
        <v>45545470.111015946</v>
      </c>
      <c r="D75" s="2">
        <f t="shared" si="13"/>
        <v>33656287.08464056</v>
      </c>
      <c r="E75" s="2">
        <f t="shared" si="13"/>
        <v>32560742.184685253</v>
      </c>
      <c r="F75" s="2">
        <f t="shared" si="13"/>
        <v>103853325.22428967</v>
      </c>
      <c r="G75" s="2">
        <f t="shared" si="13"/>
        <v>103853325.22428967</v>
      </c>
      <c r="H75" s="2">
        <f t="shared" si="13"/>
        <v>16504930.066963196</v>
      </c>
      <c r="I75" s="2">
        <f t="shared" si="13"/>
        <v>20881760.506124273</v>
      </c>
      <c r="J75" s="2">
        <f t="shared" si="13"/>
        <v>-7778226.497492248</v>
      </c>
      <c r="K75" s="2">
        <f t="shared" si="13"/>
        <v>1362423.927931419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186547646</v>
      </c>
      <c r="C77" s="3">
        <v>209069358</v>
      </c>
      <c r="D77" s="3">
        <v>219823916</v>
      </c>
      <c r="E77" s="3">
        <v>235473229</v>
      </c>
      <c r="F77" s="3">
        <v>236903229</v>
      </c>
      <c r="G77" s="3">
        <v>236903229</v>
      </c>
      <c r="H77" s="3">
        <v>243666047</v>
      </c>
      <c r="I77" s="3">
        <v>280237806</v>
      </c>
      <c r="J77" s="3">
        <v>295878021</v>
      </c>
      <c r="K77" s="3">
        <v>312151311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57878323</v>
      </c>
      <c r="C79" s="3">
        <v>60820546</v>
      </c>
      <c r="D79" s="3">
        <v>84330068</v>
      </c>
      <c r="E79" s="3">
        <v>22815000</v>
      </c>
      <c r="F79" s="3">
        <v>22815000</v>
      </c>
      <c r="G79" s="3">
        <v>22815000</v>
      </c>
      <c r="H79" s="3">
        <v>89844928</v>
      </c>
      <c r="I79" s="3">
        <v>73922998</v>
      </c>
      <c r="J79" s="3">
        <v>0</v>
      </c>
      <c r="K79" s="3">
        <v>0</v>
      </c>
    </row>
    <row r="80" spans="1:11" ht="13.5" hidden="1">
      <c r="A80" s="1" t="s">
        <v>69</v>
      </c>
      <c r="B80" s="3">
        <v>20799126</v>
      </c>
      <c r="C80" s="3">
        <v>17771024</v>
      </c>
      <c r="D80" s="3">
        <v>33526555</v>
      </c>
      <c r="E80" s="3">
        <v>-10157577</v>
      </c>
      <c r="F80" s="3">
        <v>-67468861</v>
      </c>
      <c r="G80" s="3">
        <v>-67468861</v>
      </c>
      <c r="H80" s="3">
        <v>40275741</v>
      </c>
      <c r="I80" s="3">
        <v>34737895</v>
      </c>
      <c r="J80" s="3">
        <v>8647628</v>
      </c>
      <c r="K80" s="3">
        <v>-1514707</v>
      </c>
    </row>
    <row r="81" spans="1:11" ht="13.5" hidden="1">
      <c r="A81" s="1" t="s">
        <v>70</v>
      </c>
      <c r="B81" s="3">
        <v>12740416</v>
      </c>
      <c r="C81" s="3">
        <v>315332</v>
      </c>
      <c r="D81" s="3">
        <v>19789553</v>
      </c>
      <c r="E81" s="3">
        <v>0</v>
      </c>
      <c r="F81" s="3">
        <v>0</v>
      </c>
      <c r="G81" s="3">
        <v>0</v>
      </c>
      <c r="H81" s="3">
        <v>36524507</v>
      </c>
      <c r="I81" s="3">
        <v>24186694</v>
      </c>
      <c r="J81" s="3">
        <v>0</v>
      </c>
      <c r="K81" s="3">
        <v>0</v>
      </c>
    </row>
    <row r="82" spans="1:11" ht="13.5" hidden="1">
      <c r="A82" s="1" t="s">
        <v>71</v>
      </c>
      <c r="B82" s="3">
        <v>354437</v>
      </c>
      <c r="C82" s="3">
        <v>0</v>
      </c>
      <c r="D82" s="3">
        <v>281121</v>
      </c>
      <c r="E82" s="3">
        <v>0</v>
      </c>
      <c r="F82" s="3">
        <v>0</v>
      </c>
      <c r="G82" s="3">
        <v>0</v>
      </c>
      <c r="H82" s="3">
        <v>281121</v>
      </c>
      <c r="I82" s="3">
        <v>296583</v>
      </c>
      <c r="J82" s="3">
        <v>0</v>
      </c>
      <c r="K82" s="3">
        <v>0</v>
      </c>
    </row>
    <row r="83" spans="1:11" ht="13.5" hidden="1">
      <c r="A83" s="1" t="s">
        <v>72</v>
      </c>
      <c r="B83" s="3">
        <v>169428760</v>
      </c>
      <c r="C83" s="3">
        <v>176572346</v>
      </c>
      <c r="D83" s="3">
        <v>208929522</v>
      </c>
      <c r="E83" s="3">
        <v>225926063</v>
      </c>
      <c r="F83" s="3">
        <v>284549652</v>
      </c>
      <c r="G83" s="3">
        <v>284549652</v>
      </c>
      <c r="H83" s="3">
        <v>232687626</v>
      </c>
      <c r="I83" s="3">
        <v>252257339</v>
      </c>
      <c r="J83" s="3">
        <v>266131506</v>
      </c>
      <c r="K83" s="3">
        <v>280768766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39290044</v>
      </c>
      <c r="C5" s="6">
        <v>34163339</v>
      </c>
      <c r="D5" s="23">
        <v>1089901</v>
      </c>
      <c r="E5" s="24">
        <v>48950035</v>
      </c>
      <c r="F5" s="6">
        <v>41406731</v>
      </c>
      <c r="G5" s="25">
        <v>41406731</v>
      </c>
      <c r="H5" s="26">
        <v>36623757</v>
      </c>
      <c r="I5" s="24">
        <v>42153855</v>
      </c>
      <c r="J5" s="6">
        <v>44430161</v>
      </c>
      <c r="K5" s="25">
        <v>46829390</v>
      </c>
    </row>
    <row r="6" spans="1:11" ht="12.75">
      <c r="A6" s="22" t="s">
        <v>19</v>
      </c>
      <c r="B6" s="6">
        <v>39420041</v>
      </c>
      <c r="C6" s="6">
        <v>35844737</v>
      </c>
      <c r="D6" s="23">
        <v>6930439</v>
      </c>
      <c r="E6" s="24">
        <v>45196365</v>
      </c>
      <c r="F6" s="6">
        <v>58197404</v>
      </c>
      <c r="G6" s="25">
        <v>58197404</v>
      </c>
      <c r="H6" s="26">
        <v>28358804</v>
      </c>
      <c r="I6" s="24">
        <v>51883131</v>
      </c>
      <c r="J6" s="6">
        <v>56825226</v>
      </c>
      <c r="K6" s="25">
        <v>62321008</v>
      </c>
    </row>
    <row r="7" spans="1:11" ht="12.75">
      <c r="A7" s="22" t="s">
        <v>20</v>
      </c>
      <c r="B7" s="6">
        <v>1379339</v>
      </c>
      <c r="C7" s="6">
        <v>1615919</v>
      </c>
      <c r="D7" s="23">
        <v>94570</v>
      </c>
      <c r="E7" s="24">
        <v>1842695</v>
      </c>
      <c r="F7" s="6">
        <v>1292695</v>
      </c>
      <c r="G7" s="25">
        <v>1292695</v>
      </c>
      <c r="H7" s="26">
        <v>1573089</v>
      </c>
      <c r="I7" s="24">
        <v>1359916</v>
      </c>
      <c r="J7" s="6">
        <v>1495907</v>
      </c>
      <c r="K7" s="25">
        <v>1645498</v>
      </c>
    </row>
    <row r="8" spans="1:11" ht="12.75">
      <c r="A8" s="22" t="s">
        <v>21</v>
      </c>
      <c r="B8" s="6">
        <v>62743438</v>
      </c>
      <c r="C8" s="6">
        <v>66524044</v>
      </c>
      <c r="D8" s="23">
        <v>8899405</v>
      </c>
      <c r="E8" s="24">
        <v>78020301</v>
      </c>
      <c r="F8" s="6">
        <v>77994200</v>
      </c>
      <c r="G8" s="25">
        <v>77994200</v>
      </c>
      <c r="H8" s="26">
        <v>100674396</v>
      </c>
      <c r="I8" s="24">
        <v>86565022</v>
      </c>
      <c r="J8" s="6">
        <v>92859923</v>
      </c>
      <c r="K8" s="25">
        <v>100932212</v>
      </c>
    </row>
    <row r="9" spans="1:11" ht="12.75">
      <c r="A9" s="22" t="s">
        <v>22</v>
      </c>
      <c r="B9" s="6">
        <v>11482454</v>
      </c>
      <c r="C9" s="6">
        <v>18422300</v>
      </c>
      <c r="D9" s="23">
        <v>3929626</v>
      </c>
      <c r="E9" s="24">
        <v>17726588</v>
      </c>
      <c r="F9" s="6">
        <v>19317499</v>
      </c>
      <c r="G9" s="25">
        <v>19317499</v>
      </c>
      <c r="H9" s="26">
        <v>15629792</v>
      </c>
      <c r="I9" s="24">
        <v>20059800</v>
      </c>
      <c r="J9" s="6">
        <v>21217984</v>
      </c>
      <c r="K9" s="25">
        <v>22448759</v>
      </c>
    </row>
    <row r="10" spans="1:11" ht="20.25">
      <c r="A10" s="27" t="s">
        <v>114</v>
      </c>
      <c r="B10" s="28">
        <f>SUM(B5:B9)</f>
        <v>154315316</v>
      </c>
      <c r="C10" s="29">
        <f aca="true" t="shared" si="0" ref="C10:K10">SUM(C5:C9)</f>
        <v>156570339</v>
      </c>
      <c r="D10" s="30">
        <f t="shared" si="0"/>
        <v>20943941</v>
      </c>
      <c r="E10" s="28">
        <f t="shared" si="0"/>
        <v>191735984</v>
      </c>
      <c r="F10" s="29">
        <f t="shared" si="0"/>
        <v>198208529</v>
      </c>
      <c r="G10" s="31">
        <f t="shared" si="0"/>
        <v>198208529</v>
      </c>
      <c r="H10" s="32">
        <f t="shared" si="0"/>
        <v>182859838</v>
      </c>
      <c r="I10" s="28">
        <f t="shared" si="0"/>
        <v>202021724</v>
      </c>
      <c r="J10" s="29">
        <f t="shared" si="0"/>
        <v>216829201</v>
      </c>
      <c r="K10" s="31">
        <f t="shared" si="0"/>
        <v>234176867</v>
      </c>
    </row>
    <row r="11" spans="1:11" ht="12.75">
      <c r="A11" s="22" t="s">
        <v>23</v>
      </c>
      <c r="B11" s="6">
        <v>47104346</v>
      </c>
      <c r="C11" s="6">
        <v>55461425</v>
      </c>
      <c r="D11" s="23">
        <v>5775764</v>
      </c>
      <c r="E11" s="24">
        <v>72660872</v>
      </c>
      <c r="F11" s="6">
        <v>71453627</v>
      </c>
      <c r="G11" s="25">
        <v>71453627</v>
      </c>
      <c r="H11" s="26">
        <v>69836643</v>
      </c>
      <c r="I11" s="24">
        <v>81843487</v>
      </c>
      <c r="J11" s="6">
        <v>87150171</v>
      </c>
      <c r="K11" s="25">
        <v>92727782</v>
      </c>
    </row>
    <row r="12" spans="1:11" ht="12.75">
      <c r="A12" s="22" t="s">
        <v>24</v>
      </c>
      <c r="B12" s="6">
        <v>6110264</v>
      </c>
      <c r="C12" s="6">
        <v>6214284</v>
      </c>
      <c r="D12" s="23">
        <v>503241</v>
      </c>
      <c r="E12" s="24">
        <v>7173408</v>
      </c>
      <c r="F12" s="6">
        <v>7054498</v>
      </c>
      <c r="G12" s="25">
        <v>7054498</v>
      </c>
      <c r="H12" s="26">
        <v>7025581</v>
      </c>
      <c r="I12" s="24">
        <v>7441310</v>
      </c>
      <c r="J12" s="6">
        <v>7917552</v>
      </c>
      <c r="K12" s="25">
        <v>8424280</v>
      </c>
    </row>
    <row r="13" spans="1:11" ht="12.75">
      <c r="A13" s="22" t="s">
        <v>115</v>
      </c>
      <c r="B13" s="6">
        <v>29111156</v>
      </c>
      <c r="C13" s="6">
        <v>32012375</v>
      </c>
      <c r="D13" s="23">
        <v>28082852</v>
      </c>
      <c r="E13" s="24">
        <v>37802896</v>
      </c>
      <c r="F13" s="6">
        <v>37802896</v>
      </c>
      <c r="G13" s="25">
        <v>37802896</v>
      </c>
      <c r="H13" s="26">
        <v>32893046</v>
      </c>
      <c r="I13" s="24">
        <v>26366445</v>
      </c>
      <c r="J13" s="6">
        <v>26873786</v>
      </c>
      <c r="K13" s="25">
        <v>27952234</v>
      </c>
    </row>
    <row r="14" spans="1:11" ht="12.75">
      <c r="A14" s="22" t="s">
        <v>25</v>
      </c>
      <c r="B14" s="6">
        <v>2084829</v>
      </c>
      <c r="C14" s="6">
        <v>1079746</v>
      </c>
      <c r="D14" s="23">
        <v>1581934</v>
      </c>
      <c r="E14" s="24">
        <v>3384949</v>
      </c>
      <c r="F14" s="6">
        <v>16264563</v>
      </c>
      <c r="G14" s="25">
        <v>16264563</v>
      </c>
      <c r="H14" s="26">
        <v>2455062</v>
      </c>
      <c r="I14" s="24">
        <v>2829771</v>
      </c>
      <c r="J14" s="6">
        <v>2982578</v>
      </c>
      <c r="K14" s="25">
        <v>3143638</v>
      </c>
    </row>
    <row r="15" spans="1:11" ht="12.75">
      <c r="A15" s="22" t="s">
        <v>26</v>
      </c>
      <c r="B15" s="6">
        <v>20013615</v>
      </c>
      <c r="C15" s="6">
        <v>17220160</v>
      </c>
      <c r="D15" s="23">
        <v>2122825</v>
      </c>
      <c r="E15" s="24">
        <v>31082434</v>
      </c>
      <c r="F15" s="6">
        <v>27841340</v>
      </c>
      <c r="G15" s="25">
        <v>27841340</v>
      </c>
      <c r="H15" s="26">
        <v>25654645</v>
      </c>
      <c r="I15" s="24">
        <v>37604092</v>
      </c>
      <c r="J15" s="6">
        <v>41530004</v>
      </c>
      <c r="K15" s="25">
        <v>45697372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65135328</v>
      </c>
      <c r="C17" s="6">
        <v>69129113</v>
      </c>
      <c r="D17" s="23">
        <v>30145364</v>
      </c>
      <c r="E17" s="24">
        <v>86896971</v>
      </c>
      <c r="F17" s="6">
        <v>143297254</v>
      </c>
      <c r="G17" s="25">
        <v>143297254</v>
      </c>
      <c r="H17" s="26">
        <v>69961144</v>
      </c>
      <c r="I17" s="24">
        <v>87705010</v>
      </c>
      <c r="J17" s="6">
        <v>86107491</v>
      </c>
      <c r="K17" s="25">
        <v>84229476</v>
      </c>
    </row>
    <row r="18" spans="1:11" ht="12.75">
      <c r="A18" s="33" t="s">
        <v>28</v>
      </c>
      <c r="B18" s="34">
        <f>SUM(B11:B17)</f>
        <v>169559538</v>
      </c>
      <c r="C18" s="35">
        <f aca="true" t="shared" si="1" ref="C18:K18">SUM(C11:C17)</f>
        <v>181117103</v>
      </c>
      <c r="D18" s="36">
        <f t="shared" si="1"/>
        <v>68211980</v>
      </c>
      <c r="E18" s="34">
        <f t="shared" si="1"/>
        <v>239001530</v>
      </c>
      <c r="F18" s="35">
        <f t="shared" si="1"/>
        <v>303714178</v>
      </c>
      <c r="G18" s="37">
        <f t="shared" si="1"/>
        <v>303714178</v>
      </c>
      <c r="H18" s="38">
        <f t="shared" si="1"/>
        <v>207826121</v>
      </c>
      <c r="I18" s="34">
        <f t="shared" si="1"/>
        <v>243790115</v>
      </c>
      <c r="J18" s="35">
        <f t="shared" si="1"/>
        <v>252561582</v>
      </c>
      <c r="K18" s="37">
        <f t="shared" si="1"/>
        <v>262174782</v>
      </c>
    </row>
    <row r="19" spans="1:11" ht="12.75">
      <c r="A19" s="33" t="s">
        <v>29</v>
      </c>
      <c r="B19" s="39">
        <f>+B10-B18</f>
        <v>-15244222</v>
      </c>
      <c r="C19" s="40">
        <f aca="true" t="shared" si="2" ref="C19:K19">+C10-C18</f>
        <v>-24546764</v>
      </c>
      <c r="D19" s="41">
        <f t="shared" si="2"/>
        <v>-47268039</v>
      </c>
      <c r="E19" s="39">
        <f t="shared" si="2"/>
        <v>-47265546</v>
      </c>
      <c r="F19" s="40">
        <f t="shared" si="2"/>
        <v>-105505649</v>
      </c>
      <c r="G19" s="42">
        <f t="shared" si="2"/>
        <v>-105505649</v>
      </c>
      <c r="H19" s="43">
        <f t="shared" si="2"/>
        <v>-24966283</v>
      </c>
      <c r="I19" s="39">
        <f t="shared" si="2"/>
        <v>-41768391</v>
      </c>
      <c r="J19" s="40">
        <f t="shared" si="2"/>
        <v>-35732381</v>
      </c>
      <c r="K19" s="42">
        <f t="shared" si="2"/>
        <v>-27997915</v>
      </c>
    </row>
    <row r="20" spans="1:11" ht="20.25">
      <c r="A20" s="44" t="s">
        <v>30</v>
      </c>
      <c r="B20" s="45">
        <v>32293770</v>
      </c>
      <c r="C20" s="46">
        <v>37604708</v>
      </c>
      <c r="D20" s="47">
        <v>-1513428</v>
      </c>
      <c r="E20" s="45">
        <v>79213000</v>
      </c>
      <c r="F20" s="46">
        <v>79571371</v>
      </c>
      <c r="G20" s="48">
        <v>79571371</v>
      </c>
      <c r="H20" s="49">
        <v>52093658</v>
      </c>
      <c r="I20" s="45">
        <v>68419998</v>
      </c>
      <c r="J20" s="46">
        <v>38621000</v>
      </c>
      <c r="K20" s="48">
        <v>34646000</v>
      </c>
    </row>
    <row r="21" spans="1:11" ht="12.75">
      <c r="A21" s="22" t="s">
        <v>116</v>
      </c>
      <c r="B21" s="50">
        <v>0</v>
      </c>
      <c r="C21" s="51">
        <v>0</v>
      </c>
      <c r="D21" s="52">
        <v>33280</v>
      </c>
      <c r="E21" s="50">
        <v>0</v>
      </c>
      <c r="F21" s="51">
        <v>1225000</v>
      </c>
      <c r="G21" s="53">
        <v>1225000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17049548</v>
      </c>
      <c r="C22" s="57">
        <f aca="true" t="shared" si="3" ref="C22:K22">SUM(C19:C21)</f>
        <v>13057944</v>
      </c>
      <c r="D22" s="58">
        <f t="shared" si="3"/>
        <v>-48748187</v>
      </c>
      <c r="E22" s="56">
        <f t="shared" si="3"/>
        <v>31947454</v>
      </c>
      <c r="F22" s="57">
        <f t="shared" si="3"/>
        <v>-24709278</v>
      </c>
      <c r="G22" s="59">
        <f t="shared" si="3"/>
        <v>-24709278</v>
      </c>
      <c r="H22" s="60">
        <f t="shared" si="3"/>
        <v>27127375</v>
      </c>
      <c r="I22" s="56">
        <f t="shared" si="3"/>
        <v>26651607</v>
      </c>
      <c r="J22" s="57">
        <f t="shared" si="3"/>
        <v>2888619</v>
      </c>
      <c r="K22" s="59">
        <f t="shared" si="3"/>
        <v>6648085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17049548</v>
      </c>
      <c r="C24" s="40">
        <f aca="true" t="shared" si="4" ref="C24:K24">SUM(C22:C23)</f>
        <v>13057944</v>
      </c>
      <c r="D24" s="41">
        <f t="shared" si="4"/>
        <v>-48748187</v>
      </c>
      <c r="E24" s="39">
        <f t="shared" si="4"/>
        <v>31947454</v>
      </c>
      <c r="F24" s="40">
        <f t="shared" si="4"/>
        <v>-24709278</v>
      </c>
      <c r="G24" s="42">
        <f t="shared" si="4"/>
        <v>-24709278</v>
      </c>
      <c r="H24" s="43">
        <f t="shared" si="4"/>
        <v>27127375</v>
      </c>
      <c r="I24" s="39">
        <f t="shared" si="4"/>
        <v>26651607</v>
      </c>
      <c r="J24" s="40">
        <f t="shared" si="4"/>
        <v>2888619</v>
      </c>
      <c r="K24" s="42">
        <f t="shared" si="4"/>
        <v>6648085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34234898</v>
      </c>
      <c r="C27" s="7">
        <v>35999880</v>
      </c>
      <c r="D27" s="69">
        <v>-16707545</v>
      </c>
      <c r="E27" s="70">
        <v>665403401</v>
      </c>
      <c r="F27" s="7">
        <v>137550741</v>
      </c>
      <c r="G27" s="71">
        <v>137550741</v>
      </c>
      <c r="H27" s="72">
        <v>710207566</v>
      </c>
      <c r="I27" s="70">
        <v>85019529</v>
      </c>
      <c r="J27" s="7">
        <v>37278200</v>
      </c>
      <c r="K27" s="71">
        <v>33213701</v>
      </c>
    </row>
    <row r="28" spans="1:11" ht="12.75">
      <c r="A28" s="73" t="s">
        <v>34</v>
      </c>
      <c r="B28" s="6">
        <v>30905033</v>
      </c>
      <c r="C28" s="6">
        <v>30264171</v>
      </c>
      <c r="D28" s="23">
        <v>-14356569</v>
      </c>
      <c r="E28" s="24">
        <v>76392935</v>
      </c>
      <c r="F28" s="6">
        <v>83057513</v>
      </c>
      <c r="G28" s="25">
        <v>83057513</v>
      </c>
      <c r="H28" s="26">
        <v>497628221</v>
      </c>
      <c r="I28" s="24">
        <v>67139400</v>
      </c>
      <c r="J28" s="6">
        <v>37278200</v>
      </c>
      <c r="K28" s="25">
        <v>33213701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-4654670</v>
      </c>
      <c r="E30" s="24">
        <v>14297366</v>
      </c>
      <c r="F30" s="6">
        <v>0</v>
      </c>
      <c r="G30" s="25">
        <v>0</v>
      </c>
      <c r="H30" s="26">
        <v>2758247</v>
      </c>
      <c r="I30" s="24">
        <v>8950129</v>
      </c>
      <c r="J30" s="6">
        <v>0</v>
      </c>
      <c r="K30" s="25">
        <v>0</v>
      </c>
    </row>
    <row r="31" spans="1:11" ht="12.75">
      <c r="A31" s="22" t="s">
        <v>36</v>
      </c>
      <c r="B31" s="6">
        <v>3329865</v>
      </c>
      <c r="C31" s="6">
        <v>5735709</v>
      </c>
      <c r="D31" s="23">
        <v>2303694</v>
      </c>
      <c r="E31" s="24">
        <v>574713100</v>
      </c>
      <c r="F31" s="6">
        <v>54493228</v>
      </c>
      <c r="G31" s="25">
        <v>54493228</v>
      </c>
      <c r="H31" s="26">
        <v>209821098</v>
      </c>
      <c r="I31" s="24">
        <v>8930000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34234898</v>
      </c>
      <c r="C32" s="7">
        <f aca="true" t="shared" si="5" ref="C32:K32">SUM(C28:C31)</f>
        <v>35999880</v>
      </c>
      <c r="D32" s="69">
        <f t="shared" si="5"/>
        <v>-16707545</v>
      </c>
      <c r="E32" s="70">
        <f t="shared" si="5"/>
        <v>665403401</v>
      </c>
      <c r="F32" s="7">
        <f t="shared" si="5"/>
        <v>137550741</v>
      </c>
      <c r="G32" s="71">
        <f t="shared" si="5"/>
        <v>137550741</v>
      </c>
      <c r="H32" s="72">
        <f t="shared" si="5"/>
        <v>710207566</v>
      </c>
      <c r="I32" s="70">
        <f t="shared" si="5"/>
        <v>85019529</v>
      </c>
      <c r="J32" s="7">
        <f t="shared" si="5"/>
        <v>37278200</v>
      </c>
      <c r="K32" s="71">
        <f t="shared" si="5"/>
        <v>33213701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44783690</v>
      </c>
      <c r="C35" s="6">
        <v>66433037</v>
      </c>
      <c r="D35" s="23">
        <v>-19316249</v>
      </c>
      <c r="E35" s="24">
        <v>83377866</v>
      </c>
      <c r="F35" s="6">
        <v>48755626</v>
      </c>
      <c r="G35" s="25">
        <v>48755626</v>
      </c>
      <c r="H35" s="26">
        <v>54550850</v>
      </c>
      <c r="I35" s="24">
        <v>93046553</v>
      </c>
      <c r="J35" s="6">
        <v>67137818</v>
      </c>
      <c r="K35" s="25">
        <v>71604661</v>
      </c>
    </row>
    <row r="36" spans="1:11" ht="12.75">
      <c r="A36" s="22" t="s">
        <v>40</v>
      </c>
      <c r="B36" s="6">
        <v>569335555</v>
      </c>
      <c r="C36" s="6">
        <v>572855066</v>
      </c>
      <c r="D36" s="23">
        <v>-16707545</v>
      </c>
      <c r="E36" s="24">
        <v>665403401</v>
      </c>
      <c r="F36" s="6">
        <v>738183523</v>
      </c>
      <c r="G36" s="25">
        <v>738183523</v>
      </c>
      <c r="H36" s="26">
        <v>710207566</v>
      </c>
      <c r="I36" s="24">
        <v>741339288</v>
      </c>
      <c r="J36" s="6">
        <v>629457523</v>
      </c>
      <c r="K36" s="25">
        <v>600246840</v>
      </c>
    </row>
    <row r="37" spans="1:11" ht="12.75">
      <c r="A37" s="22" t="s">
        <v>41</v>
      </c>
      <c r="B37" s="6">
        <v>34746402</v>
      </c>
      <c r="C37" s="6">
        <v>47460639</v>
      </c>
      <c r="D37" s="23">
        <v>10560776</v>
      </c>
      <c r="E37" s="24">
        <v>30270392</v>
      </c>
      <c r="F37" s="6">
        <v>71477429</v>
      </c>
      <c r="G37" s="25">
        <v>71477429</v>
      </c>
      <c r="H37" s="26">
        <v>96982008</v>
      </c>
      <c r="I37" s="24">
        <v>39771676</v>
      </c>
      <c r="J37" s="6">
        <v>41728480</v>
      </c>
      <c r="K37" s="25">
        <v>44060952</v>
      </c>
    </row>
    <row r="38" spans="1:11" ht="12.75">
      <c r="A38" s="22" t="s">
        <v>42</v>
      </c>
      <c r="B38" s="6">
        <v>15689995</v>
      </c>
      <c r="C38" s="6">
        <v>16322447</v>
      </c>
      <c r="D38" s="23">
        <v>2163619</v>
      </c>
      <c r="E38" s="24">
        <v>32401178</v>
      </c>
      <c r="F38" s="6">
        <v>39211980</v>
      </c>
      <c r="G38" s="25">
        <v>39211980</v>
      </c>
      <c r="H38" s="26">
        <v>5186822</v>
      </c>
      <c r="I38" s="24">
        <v>33177954</v>
      </c>
      <c r="J38" s="6">
        <v>31385757</v>
      </c>
      <c r="K38" s="25">
        <v>29130021</v>
      </c>
    </row>
    <row r="39" spans="1:11" ht="12.75">
      <c r="A39" s="22" t="s">
        <v>43</v>
      </c>
      <c r="B39" s="6">
        <v>563682848</v>
      </c>
      <c r="C39" s="6">
        <v>575505017</v>
      </c>
      <c r="D39" s="23">
        <v>-2</v>
      </c>
      <c r="E39" s="24">
        <v>654162243</v>
      </c>
      <c r="F39" s="6">
        <v>700959018</v>
      </c>
      <c r="G39" s="25">
        <v>700959018</v>
      </c>
      <c r="H39" s="26">
        <v>635462211</v>
      </c>
      <c r="I39" s="24">
        <v>734784604</v>
      </c>
      <c r="J39" s="6">
        <v>620592485</v>
      </c>
      <c r="K39" s="25">
        <v>592012443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23901239</v>
      </c>
      <c r="C42" s="6">
        <v>44012563</v>
      </c>
      <c r="D42" s="23">
        <v>-13158108</v>
      </c>
      <c r="E42" s="24">
        <v>-176100705</v>
      </c>
      <c r="F42" s="6">
        <v>-181121530</v>
      </c>
      <c r="G42" s="25">
        <v>-181121530</v>
      </c>
      <c r="H42" s="26">
        <v>-156894463</v>
      </c>
      <c r="I42" s="24">
        <v>-203969827</v>
      </c>
      <c r="J42" s="6">
        <v>-211237445</v>
      </c>
      <c r="K42" s="25">
        <v>-218721880</v>
      </c>
    </row>
    <row r="43" spans="1:11" ht="12.75">
      <c r="A43" s="22" t="s">
        <v>46</v>
      </c>
      <c r="B43" s="6">
        <v>-33222817</v>
      </c>
      <c r="C43" s="6">
        <v>-35999880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-3171459</v>
      </c>
      <c r="C44" s="6">
        <v>-949009</v>
      </c>
      <c r="D44" s="23">
        <v>-1143593</v>
      </c>
      <c r="E44" s="24">
        <v>-4543630</v>
      </c>
      <c r="F44" s="6">
        <v>-1596000</v>
      </c>
      <c r="G44" s="25">
        <v>-1596000</v>
      </c>
      <c r="H44" s="26">
        <v>-1046308</v>
      </c>
      <c r="I44" s="24">
        <v>-3478166</v>
      </c>
      <c r="J44" s="6">
        <v>-3478166</v>
      </c>
      <c r="K44" s="25">
        <v>-3748166</v>
      </c>
    </row>
    <row r="45" spans="1:11" ht="12.75">
      <c r="A45" s="33" t="s">
        <v>48</v>
      </c>
      <c r="B45" s="7">
        <v>7870107</v>
      </c>
      <c r="C45" s="7">
        <v>14933781</v>
      </c>
      <c r="D45" s="69">
        <v>-14301701</v>
      </c>
      <c r="E45" s="70">
        <v>-180644335</v>
      </c>
      <c r="F45" s="7">
        <v>-182717530</v>
      </c>
      <c r="G45" s="71">
        <v>-182717530</v>
      </c>
      <c r="H45" s="72">
        <v>-157940771</v>
      </c>
      <c r="I45" s="70">
        <v>-207447993</v>
      </c>
      <c r="J45" s="7">
        <v>-214715611</v>
      </c>
      <c r="K45" s="71">
        <v>-222470046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7870107</v>
      </c>
      <c r="C48" s="6">
        <v>14933771</v>
      </c>
      <c r="D48" s="23">
        <v>-10465453</v>
      </c>
      <c r="E48" s="24">
        <v>21273067</v>
      </c>
      <c r="F48" s="6">
        <v>4138473</v>
      </c>
      <c r="G48" s="25">
        <v>4138473</v>
      </c>
      <c r="H48" s="26">
        <v>-1681847</v>
      </c>
      <c r="I48" s="24">
        <v>7763276</v>
      </c>
      <c r="J48" s="6">
        <v>8792024</v>
      </c>
      <c r="K48" s="25">
        <v>13248086</v>
      </c>
    </row>
    <row r="49" spans="1:11" ht="12.75">
      <c r="A49" s="22" t="s">
        <v>51</v>
      </c>
      <c r="B49" s="6">
        <f>+B75</f>
        <v>1273042.0017633066</v>
      </c>
      <c r="C49" s="6">
        <f aca="true" t="shared" si="6" ref="C49:K49">+C75</f>
        <v>13205651.33208032</v>
      </c>
      <c r="D49" s="23">
        <f t="shared" si="6"/>
        <v>7951214</v>
      </c>
      <c r="E49" s="24">
        <f t="shared" si="6"/>
        <v>25618000</v>
      </c>
      <c r="F49" s="6">
        <f t="shared" si="6"/>
        <v>69825037</v>
      </c>
      <c r="G49" s="25">
        <f t="shared" si="6"/>
        <v>69825037</v>
      </c>
      <c r="H49" s="26">
        <f t="shared" si="6"/>
        <v>67001788</v>
      </c>
      <c r="I49" s="24">
        <f t="shared" si="6"/>
        <v>36237118</v>
      </c>
      <c r="J49" s="6">
        <f t="shared" si="6"/>
        <v>38193922</v>
      </c>
      <c r="K49" s="25">
        <f t="shared" si="6"/>
        <v>40256394</v>
      </c>
    </row>
    <row r="50" spans="1:11" ht="12.75">
      <c r="A50" s="33" t="s">
        <v>52</v>
      </c>
      <c r="B50" s="7">
        <f>+B48-B49</f>
        <v>6597064.998236693</v>
      </c>
      <c r="C50" s="7">
        <f aca="true" t="shared" si="7" ref="C50:K50">+C48-C49</f>
        <v>1728119.6679196805</v>
      </c>
      <c r="D50" s="69">
        <f t="shared" si="7"/>
        <v>-18416667</v>
      </c>
      <c r="E50" s="70">
        <f t="shared" si="7"/>
        <v>-4344933</v>
      </c>
      <c r="F50" s="7">
        <f t="shared" si="7"/>
        <v>-65686564</v>
      </c>
      <c r="G50" s="71">
        <f t="shared" si="7"/>
        <v>-65686564</v>
      </c>
      <c r="H50" s="72">
        <f t="shared" si="7"/>
        <v>-68683635</v>
      </c>
      <c r="I50" s="70">
        <f t="shared" si="7"/>
        <v>-28473842</v>
      </c>
      <c r="J50" s="7">
        <f t="shared" si="7"/>
        <v>-29401898</v>
      </c>
      <c r="K50" s="71">
        <f t="shared" si="7"/>
        <v>-27008308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569335556</v>
      </c>
      <c r="C53" s="6">
        <v>572839995</v>
      </c>
      <c r="D53" s="23">
        <v>-18480551</v>
      </c>
      <c r="E53" s="24">
        <v>584448501</v>
      </c>
      <c r="F53" s="6">
        <v>644241183</v>
      </c>
      <c r="G53" s="25">
        <v>644241183</v>
      </c>
      <c r="H53" s="26">
        <v>526506869</v>
      </c>
      <c r="I53" s="24">
        <v>674199888</v>
      </c>
      <c r="J53" s="6">
        <v>592179323</v>
      </c>
      <c r="K53" s="25">
        <v>567033139</v>
      </c>
    </row>
    <row r="54" spans="1:11" ht="12.75">
      <c r="A54" s="22" t="s">
        <v>55</v>
      </c>
      <c r="B54" s="6">
        <v>29111156</v>
      </c>
      <c r="C54" s="6">
        <v>32012375</v>
      </c>
      <c r="D54" s="23">
        <v>0</v>
      </c>
      <c r="E54" s="24">
        <v>37802896</v>
      </c>
      <c r="F54" s="6">
        <v>37802896</v>
      </c>
      <c r="G54" s="25">
        <v>37802896</v>
      </c>
      <c r="H54" s="26">
        <v>27109026</v>
      </c>
      <c r="I54" s="24">
        <v>26366445</v>
      </c>
      <c r="J54" s="6">
        <v>26873786</v>
      </c>
      <c r="K54" s="25">
        <v>27952234</v>
      </c>
    </row>
    <row r="55" spans="1:11" ht="12.75">
      <c r="A55" s="22" t="s">
        <v>56</v>
      </c>
      <c r="B55" s="6">
        <v>30905033</v>
      </c>
      <c r="C55" s="6">
        <v>30145714</v>
      </c>
      <c r="D55" s="23">
        <v>-19958684</v>
      </c>
      <c r="E55" s="24">
        <v>637896274</v>
      </c>
      <c r="F55" s="6">
        <v>115085849</v>
      </c>
      <c r="G55" s="25">
        <v>115085849</v>
      </c>
      <c r="H55" s="26">
        <v>632210874</v>
      </c>
      <c r="I55" s="24">
        <v>63819400</v>
      </c>
      <c r="J55" s="6">
        <v>31295520</v>
      </c>
      <c r="K55" s="25">
        <v>26832265</v>
      </c>
    </row>
    <row r="56" spans="1:11" ht="12.75">
      <c r="A56" s="22" t="s">
        <v>57</v>
      </c>
      <c r="B56" s="6">
        <v>3072393</v>
      </c>
      <c r="C56" s="6">
        <v>3743091</v>
      </c>
      <c r="D56" s="23">
        <v>179735</v>
      </c>
      <c r="E56" s="24">
        <v>6462813</v>
      </c>
      <c r="F56" s="6">
        <v>6649954</v>
      </c>
      <c r="G56" s="25">
        <v>6649954</v>
      </c>
      <c r="H56" s="26">
        <v>3958815</v>
      </c>
      <c r="I56" s="24">
        <v>7268261</v>
      </c>
      <c r="J56" s="6">
        <v>7660747</v>
      </c>
      <c r="K56" s="25">
        <v>6996767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31231352</v>
      </c>
      <c r="J59" s="6">
        <v>33888739</v>
      </c>
      <c r="K59" s="25">
        <v>36856573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45562066</v>
      </c>
      <c r="J60" s="6">
        <v>48022417</v>
      </c>
      <c r="K60" s="25">
        <v>50615628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213</v>
      </c>
      <c r="C62" s="98">
        <v>213</v>
      </c>
      <c r="D62" s="99">
        <v>213</v>
      </c>
      <c r="E62" s="97">
        <v>4085</v>
      </c>
      <c r="F62" s="98">
        <v>4085</v>
      </c>
      <c r="G62" s="99">
        <v>4085</v>
      </c>
      <c r="H62" s="100">
        <v>4085</v>
      </c>
      <c r="I62" s="97">
        <v>4085</v>
      </c>
      <c r="J62" s="98">
        <v>4085</v>
      </c>
      <c r="K62" s="99">
        <v>4085</v>
      </c>
    </row>
    <row r="63" spans="1:11" ht="12.75">
      <c r="A63" s="96" t="s">
        <v>63</v>
      </c>
      <c r="B63" s="97">
        <v>1245</v>
      </c>
      <c r="C63" s="98">
        <v>1245</v>
      </c>
      <c r="D63" s="99">
        <v>1245</v>
      </c>
      <c r="E63" s="97">
        <v>2876</v>
      </c>
      <c r="F63" s="98">
        <v>2876</v>
      </c>
      <c r="G63" s="99">
        <v>2876</v>
      </c>
      <c r="H63" s="100">
        <v>2876</v>
      </c>
      <c r="I63" s="97">
        <v>2876</v>
      </c>
      <c r="J63" s="98">
        <v>2876</v>
      </c>
      <c r="K63" s="99">
        <v>2876</v>
      </c>
    </row>
    <row r="64" spans="1:11" ht="12.75">
      <c r="A64" s="96" t="s">
        <v>64</v>
      </c>
      <c r="B64" s="97">
        <v>2943</v>
      </c>
      <c r="C64" s="98">
        <v>2943</v>
      </c>
      <c r="D64" s="99">
        <v>2943</v>
      </c>
      <c r="E64" s="97">
        <v>3903</v>
      </c>
      <c r="F64" s="98">
        <v>3903</v>
      </c>
      <c r="G64" s="99">
        <v>3903</v>
      </c>
      <c r="H64" s="100">
        <v>3903</v>
      </c>
      <c r="I64" s="97">
        <v>3903</v>
      </c>
      <c r="J64" s="98">
        <v>3903</v>
      </c>
      <c r="K64" s="99">
        <v>3903</v>
      </c>
    </row>
    <row r="65" spans="1:11" ht="12.75">
      <c r="A65" s="96" t="s">
        <v>65</v>
      </c>
      <c r="B65" s="97">
        <v>5718</v>
      </c>
      <c r="C65" s="98">
        <v>5718</v>
      </c>
      <c r="D65" s="99">
        <v>5723</v>
      </c>
      <c r="E65" s="97">
        <v>5723</v>
      </c>
      <c r="F65" s="98">
        <v>5723</v>
      </c>
      <c r="G65" s="99">
        <v>5723</v>
      </c>
      <c r="H65" s="100">
        <v>5723</v>
      </c>
      <c r="I65" s="97">
        <v>5723</v>
      </c>
      <c r="J65" s="98">
        <v>5723</v>
      </c>
      <c r="K65" s="99">
        <v>5723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0.8608447515642458</v>
      </c>
      <c r="C70" s="5">
        <f aca="true" t="shared" si="8" ref="C70:K70">IF(ISERROR(C71/C72),0,(C71/C72))</f>
        <v>0.6443168495210032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120</v>
      </c>
      <c r="B71" s="2">
        <f>+B83</f>
        <v>77648491</v>
      </c>
      <c r="C71" s="2">
        <f aca="true" t="shared" si="9" ref="C71:K71">+C83</f>
        <v>50314485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121</v>
      </c>
      <c r="B72" s="2">
        <f>+B77</f>
        <v>90200342</v>
      </c>
      <c r="C72" s="2">
        <f aca="true" t="shared" si="10" ref="C72:K72">+C77</f>
        <v>78089662</v>
      </c>
      <c r="D72" s="2">
        <f t="shared" si="10"/>
        <v>11014406</v>
      </c>
      <c r="E72" s="2">
        <f t="shared" si="10"/>
        <v>102746747</v>
      </c>
      <c r="F72" s="2">
        <f t="shared" si="10"/>
        <v>108246742</v>
      </c>
      <c r="G72" s="2">
        <f t="shared" si="10"/>
        <v>108246742</v>
      </c>
      <c r="H72" s="2">
        <f t="shared" si="10"/>
        <v>77449220</v>
      </c>
      <c r="I72" s="2">
        <f t="shared" si="10"/>
        <v>102858700</v>
      </c>
      <c r="J72" s="2">
        <f t="shared" si="10"/>
        <v>110553471</v>
      </c>
      <c r="K72" s="2">
        <f t="shared" si="10"/>
        <v>118950580</v>
      </c>
    </row>
    <row r="73" spans="1:11" ht="12.75" hidden="1">
      <c r="A73" s="2" t="s">
        <v>122</v>
      </c>
      <c r="B73" s="2">
        <f>+B74</f>
        <v>-20283372.166666657</v>
      </c>
      <c r="C73" s="2">
        <f aca="true" t="shared" si="11" ref="C73:K73">+(C78+C80+C81+C82)-(B78+B80+B81+B82)</f>
        <v>14572517</v>
      </c>
      <c r="D73" s="2">
        <f t="shared" si="11"/>
        <v>-61328777</v>
      </c>
      <c r="E73" s="2">
        <f t="shared" si="11"/>
        <v>71905264</v>
      </c>
      <c r="F73" s="2">
        <f>+(F78+F80+F81+F82)-(D78+D80+D81+D82)</f>
        <v>54417618</v>
      </c>
      <c r="G73" s="2">
        <f>+(G78+G80+G81+G82)-(D78+D80+D81+D82)</f>
        <v>54417618</v>
      </c>
      <c r="H73" s="2">
        <f>+(H78+H80+H81+H82)-(D78+D80+D81+D82)</f>
        <v>65991544</v>
      </c>
      <c r="I73" s="2">
        <f>+(I78+I80+I81+I82)-(E78+E80+E81+E82)</f>
        <v>23233038</v>
      </c>
      <c r="J73" s="2">
        <f t="shared" si="11"/>
        <v>-26907685</v>
      </c>
      <c r="K73" s="2">
        <f t="shared" si="11"/>
        <v>0</v>
      </c>
    </row>
    <row r="74" spans="1:11" ht="12.75" hidden="1">
      <c r="A74" s="2" t="s">
        <v>123</v>
      </c>
      <c r="B74" s="2">
        <f>+TREND(C74:E74)</f>
        <v>-20283372.166666657</v>
      </c>
      <c r="C74" s="2">
        <f>+C73</f>
        <v>14572517</v>
      </c>
      <c r="D74" s="2">
        <f aca="true" t="shared" si="12" ref="D74:K74">+D73</f>
        <v>-61328777</v>
      </c>
      <c r="E74" s="2">
        <f t="shared" si="12"/>
        <v>71905264</v>
      </c>
      <c r="F74" s="2">
        <f t="shared" si="12"/>
        <v>54417618</v>
      </c>
      <c r="G74" s="2">
        <f t="shared" si="12"/>
        <v>54417618</v>
      </c>
      <c r="H74" s="2">
        <f t="shared" si="12"/>
        <v>65991544</v>
      </c>
      <c r="I74" s="2">
        <f t="shared" si="12"/>
        <v>23233038</v>
      </c>
      <c r="J74" s="2">
        <f t="shared" si="12"/>
        <v>-26907685</v>
      </c>
      <c r="K74" s="2">
        <f t="shared" si="12"/>
        <v>0</v>
      </c>
    </row>
    <row r="75" spans="1:11" ht="12.75" hidden="1">
      <c r="A75" s="2" t="s">
        <v>124</v>
      </c>
      <c r="B75" s="2">
        <f>+B84-(((B80+B81+B78)*B70)-B79)</f>
        <v>1273042.0017633066</v>
      </c>
      <c r="C75" s="2">
        <f aca="true" t="shared" si="13" ref="C75:K75">+C84-(((C80+C81+C78)*C70)-C79)</f>
        <v>13205651.33208032</v>
      </c>
      <c r="D75" s="2">
        <f t="shared" si="13"/>
        <v>7951214</v>
      </c>
      <c r="E75" s="2">
        <f t="shared" si="13"/>
        <v>25618000</v>
      </c>
      <c r="F75" s="2">
        <f t="shared" si="13"/>
        <v>69825037</v>
      </c>
      <c r="G75" s="2">
        <f t="shared" si="13"/>
        <v>69825037</v>
      </c>
      <c r="H75" s="2">
        <f t="shared" si="13"/>
        <v>67001788</v>
      </c>
      <c r="I75" s="2">
        <f t="shared" si="13"/>
        <v>36237118</v>
      </c>
      <c r="J75" s="2">
        <f t="shared" si="13"/>
        <v>38193922</v>
      </c>
      <c r="K75" s="2">
        <f t="shared" si="13"/>
        <v>40256394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90200342</v>
      </c>
      <c r="C77" s="3">
        <v>78089662</v>
      </c>
      <c r="D77" s="3">
        <v>11014406</v>
      </c>
      <c r="E77" s="3">
        <v>102746747</v>
      </c>
      <c r="F77" s="3">
        <v>108246742</v>
      </c>
      <c r="G77" s="3">
        <v>108246742</v>
      </c>
      <c r="H77" s="3">
        <v>77449220</v>
      </c>
      <c r="I77" s="3">
        <v>102858700</v>
      </c>
      <c r="J77" s="3">
        <v>110553471</v>
      </c>
      <c r="K77" s="3">
        <v>118950580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32853730</v>
      </c>
      <c r="C79" s="3">
        <v>46232181</v>
      </c>
      <c r="D79" s="3">
        <v>7951214</v>
      </c>
      <c r="E79" s="3">
        <v>25618000</v>
      </c>
      <c r="F79" s="3">
        <v>69825037</v>
      </c>
      <c r="G79" s="3">
        <v>69825037</v>
      </c>
      <c r="H79" s="3">
        <v>67001788</v>
      </c>
      <c r="I79" s="3">
        <v>36237118</v>
      </c>
      <c r="J79" s="3">
        <v>38193922</v>
      </c>
      <c r="K79" s="3">
        <v>40256394</v>
      </c>
    </row>
    <row r="80" spans="1:11" ht="13.5" hidden="1">
      <c r="A80" s="1" t="s">
        <v>69</v>
      </c>
      <c r="B80" s="3">
        <v>19811203</v>
      </c>
      <c r="C80" s="3">
        <v>25116979</v>
      </c>
      <c r="D80" s="3">
        <v>-11336589</v>
      </c>
      <c r="E80" s="3">
        <v>61834699</v>
      </c>
      <c r="F80" s="3">
        <v>44347053</v>
      </c>
      <c r="G80" s="3">
        <v>44347053</v>
      </c>
      <c r="H80" s="3">
        <v>47834452</v>
      </c>
      <c r="I80" s="3">
        <v>85067737</v>
      </c>
      <c r="J80" s="3">
        <v>58160052</v>
      </c>
      <c r="K80" s="3">
        <v>58160052</v>
      </c>
    </row>
    <row r="81" spans="1:11" ht="13.5" hidden="1">
      <c r="A81" s="1" t="s">
        <v>70</v>
      </c>
      <c r="B81" s="3">
        <v>16874492</v>
      </c>
      <c r="C81" s="3">
        <v>26141233</v>
      </c>
      <c r="D81" s="3">
        <v>1266024</v>
      </c>
      <c r="E81" s="3">
        <v>0</v>
      </c>
      <c r="F81" s="3">
        <v>0</v>
      </c>
      <c r="G81" s="3">
        <v>0</v>
      </c>
      <c r="H81" s="3">
        <v>8087842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-1315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77648491</v>
      </c>
      <c r="C83" s="3">
        <v>50314485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135339445</v>
      </c>
      <c r="C5" s="6">
        <v>148074778</v>
      </c>
      <c r="D5" s="23">
        <v>133451</v>
      </c>
      <c r="E5" s="24">
        <v>176766233</v>
      </c>
      <c r="F5" s="6">
        <v>184710769</v>
      </c>
      <c r="G5" s="25">
        <v>184710769</v>
      </c>
      <c r="H5" s="26">
        <v>184331307</v>
      </c>
      <c r="I5" s="24">
        <v>196716970</v>
      </c>
      <c r="J5" s="6">
        <v>209503573</v>
      </c>
      <c r="K5" s="25">
        <v>223121304</v>
      </c>
    </row>
    <row r="6" spans="1:11" ht="12.75">
      <c r="A6" s="22" t="s">
        <v>19</v>
      </c>
      <c r="B6" s="6">
        <v>360818713</v>
      </c>
      <c r="C6" s="6">
        <v>335965471</v>
      </c>
      <c r="D6" s="23">
        <v>-6763292</v>
      </c>
      <c r="E6" s="24">
        <v>400096428</v>
      </c>
      <c r="F6" s="6">
        <v>410326844</v>
      </c>
      <c r="G6" s="25">
        <v>410326844</v>
      </c>
      <c r="H6" s="26">
        <v>413280935</v>
      </c>
      <c r="I6" s="24">
        <v>453250715</v>
      </c>
      <c r="J6" s="6">
        <v>501149014</v>
      </c>
      <c r="K6" s="25">
        <v>554628517</v>
      </c>
    </row>
    <row r="7" spans="1:11" ht="12.75">
      <c r="A7" s="22" t="s">
        <v>20</v>
      </c>
      <c r="B7" s="6">
        <v>5031308</v>
      </c>
      <c r="C7" s="6">
        <v>7776128</v>
      </c>
      <c r="D7" s="23">
        <v>2453724</v>
      </c>
      <c r="E7" s="24">
        <v>7561031</v>
      </c>
      <c r="F7" s="6">
        <v>8680581</v>
      </c>
      <c r="G7" s="25">
        <v>8680581</v>
      </c>
      <c r="H7" s="26">
        <v>11946693</v>
      </c>
      <c r="I7" s="24">
        <v>10374963</v>
      </c>
      <c r="J7" s="6">
        <v>10935211</v>
      </c>
      <c r="K7" s="25">
        <v>11525712</v>
      </c>
    </row>
    <row r="8" spans="1:11" ht="12.75">
      <c r="A8" s="22" t="s">
        <v>21</v>
      </c>
      <c r="B8" s="6">
        <v>137377211</v>
      </c>
      <c r="C8" s="6">
        <v>100584184</v>
      </c>
      <c r="D8" s="23">
        <v>11519669</v>
      </c>
      <c r="E8" s="24">
        <v>123618286</v>
      </c>
      <c r="F8" s="6">
        <v>121753286</v>
      </c>
      <c r="G8" s="25">
        <v>121753286</v>
      </c>
      <c r="H8" s="26">
        <v>122879369</v>
      </c>
      <c r="I8" s="24">
        <v>133111535</v>
      </c>
      <c r="J8" s="6">
        <v>144133285</v>
      </c>
      <c r="K8" s="25">
        <v>157663535</v>
      </c>
    </row>
    <row r="9" spans="1:11" ht="12.75">
      <c r="A9" s="22" t="s">
        <v>22</v>
      </c>
      <c r="B9" s="6">
        <v>-3530875</v>
      </c>
      <c r="C9" s="6">
        <v>41063065</v>
      </c>
      <c r="D9" s="23">
        <v>26799622</v>
      </c>
      <c r="E9" s="24">
        <v>45674888</v>
      </c>
      <c r="F9" s="6">
        <v>34761149</v>
      </c>
      <c r="G9" s="25">
        <v>34761149</v>
      </c>
      <c r="H9" s="26">
        <v>109628090</v>
      </c>
      <c r="I9" s="24">
        <v>43238416</v>
      </c>
      <c r="J9" s="6">
        <v>45573293</v>
      </c>
      <c r="K9" s="25">
        <v>48034251</v>
      </c>
    </row>
    <row r="10" spans="1:11" ht="20.25">
      <c r="A10" s="27" t="s">
        <v>114</v>
      </c>
      <c r="B10" s="28">
        <f>SUM(B5:B9)</f>
        <v>635035802</v>
      </c>
      <c r="C10" s="29">
        <f aca="true" t="shared" si="0" ref="C10:K10">SUM(C5:C9)</f>
        <v>633463626</v>
      </c>
      <c r="D10" s="30">
        <f t="shared" si="0"/>
        <v>34143174</v>
      </c>
      <c r="E10" s="28">
        <f t="shared" si="0"/>
        <v>753716866</v>
      </c>
      <c r="F10" s="29">
        <f t="shared" si="0"/>
        <v>760232629</v>
      </c>
      <c r="G10" s="31">
        <f t="shared" si="0"/>
        <v>760232629</v>
      </c>
      <c r="H10" s="32">
        <f t="shared" si="0"/>
        <v>842066394</v>
      </c>
      <c r="I10" s="28">
        <f t="shared" si="0"/>
        <v>836692599</v>
      </c>
      <c r="J10" s="29">
        <f t="shared" si="0"/>
        <v>911294376</v>
      </c>
      <c r="K10" s="31">
        <f t="shared" si="0"/>
        <v>994973319</v>
      </c>
    </row>
    <row r="11" spans="1:11" ht="12.75">
      <c r="A11" s="22" t="s">
        <v>23</v>
      </c>
      <c r="B11" s="6">
        <v>228746553</v>
      </c>
      <c r="C11" s="6">
        <v>224583634</v>
      </c>
      <c r="D11" s="23">
        <v>4404633</v>
      </c>
      <c r="E11" s="24">
        <v>272802506</v>
      </c>
      <c r="F11" s="6">
        <v>272672588</v>
      </c>
      <c r="G11" s="25">
        <v>272672588</v>
      </c>
      <c r="H11" s="26">
        <v>274158401</v>
      </c>
      <c r="I11" s="24">
        <v>290941607</v>
      </c>
      <c r="J11" s="6">
        <v>310289218</v>
      </c>
      <c r="K11" s="25">
        <v>330923513</v>
      </c>
    </row>
    <row r="12" spans="1:11" ht="12.75">
      <c r="A12" s="22" t="s">
        <v>24</v>
      </c>
      <c r="B12" s="6">
        <v>10513662</v>
      </c>
      <c r="C12" s="6">
        <v>11101213</v>
      </c>
      <c r="D12" s="23">
        <v>2325568</v>
      </c>
      <c r="E12" s="24">
        <v>12783834</v>
      </c>
      <c r="F12" s="6">
        <v>12242706</v>
      </c>
      <c r="G12" s="25">
        <v>12242706</v>
      </c>
      <c r="H12" s="26">
        <v>12202168</v>
      </c>
      <c r="I12" s="24">
        <v>13062989</v>
      </c>
      <c r="J12" s="6">
        <v>13931660</v>
      </c>
      <c r="K12" s="25">
        <v>14858115</v>
      </c>
    </row>
    <row r="13" spans="1:11" ht="12.75">
      <c r="A13" s="22" t="s">
        <v>115</v>
      </c>
      <c r="B13" s="6">
        <v>63847326</v>
      </c>
      <c r="C13" s="6">
        <v>71047034</v>
      </c>
      <c r="D13" s="23">
        <v>9930332</v>
      </c>
      <c r="E13" s="24">
        <v>75357136</v>
      </c>
      <c r="F13" s="6">
        <v>75357136</v>
      </c>
      <c r="G13" s="25">
        <v>75357136</v>
      </c>
      <c r="H13" s="26">
        <v>75855820</v>
      </c>
      <c r="I13" s="24">
        <v>85100653</v>
      </c>
      <c r="J13" s="6">
        <v>94934566</v>
      </c>
      <c r="K13" s="25">
        <v>103046161</v>
      </c>
    </row>
    <row r="14" spans="1:11" ht="12.75">
      <c r="A14" s="22" t="s">
        <v>25</v>
      </c>
      <c r="B14" s="6">
        <v>9127513</v>
      </c>
      <c r="C14" s="6">
        <v>14207786</v>
      </c>
      <c r="D14" s="23">
        <v>5591348</v>
      </c>
      <c r="E14" s="24">
        <v>3020625</v>
      </c>
      <c r="F14" s="6">
        <v>3020625</v>
      </c>
      <c r="G14" s="25">
        <v>3020625</v>
      </c>
      <c r="H14" s="26">
        <v>6637781</v>
      </c>
      <c r="I14" s="24">
        <v>2201127</v>
      </c>
      <c r="J14" s="6">
        <v>1238024</v>
      </c>
      <c r="K14" s="25">
        <v>671691</v>
      </c>
    </row>
    <row r="15" spans="1:11" ht="12.75">
      <c r="A15" s="22" t="s">
        <v>26</v>
      </c>
      <c r="B15" s="6">
        <v>233624737</v>
      </c>
      <c r="C15" s="6">
        <v>266790376</v>
      </c>
      <c r="D15" s="23">
        <v>-5851670</v>
      </c>
      <c r="E15" s="24">
        <v>270076535</v>
      </c>
      <c r="F15" s="6">
        <v>264991603</v>
      </c>
      <c r="G15" s="25">
        <v>264991603</v>
      </c>
      <c r="H15" s="26">
        <v>260452272</v>
      </c>
      <c r="I15" s="24">
        <v>301244030</v>
      </c>
      <c r="J15" s="6">
        <v>342192163</v>
      </c>
      <c r="K15" s="25">
        <v>389138297</v>
      </c>
    </row>
    <row r="16" spans="1:11" ht="12.75">
      <c r="A16" s="22" t="s">
        <v>21</v>
      </c>
      <c r="B16" s="6">
        <v>196000</v>
      </c>
      <c r="C16" s="6">
        <v>0</v>
      </c>
      <c r="D16" s="23">
        <v>-927148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73301898</v>
      </c>
      <c r="C17" s="6">
        <v>84955010</v>
      </c>
      <c r="D17" s="23">
        <v>52876063</v>
      </c>
      <c r="E17" s="24">
        <v>162774050</v>
      </c>
      <c r="F17" s="6">
        <v>191474815</v>
      </c>
      <c r="G17" s="25">
        <v>191474815</v>
      </c>
      <c r="H17" s="26">
        <v>188780489</v>
      </c>
      <c r="I17" s="24">
        <v>204586260</v>
      </c>
      <c r="J17" s="6">
        <v>219143558</v>
      </c>
      <c r="K17" s="25">
        <v>220405319</v>
      </c>
    </row>
    <row r="18" spans="1:11" ht="12.75">
      <c r="A18" s="33" t="s">
        <v>28</v>
      </c>
      <c r="B18" s="34">
        <f>SUM(B11:B17)</f>
        <v>619357689</v>
      </c>
      <c r="C18" s="35">
        <f aca="true" t="shared" si="1" ref="C18:K18">SUM(C11:C17)</f>
        <v>672685053</v>
      </c>
      <c r="D18" s="36">
        <f t="shared" si="1"/>
        <v>68349126</v>
      </c>
      <c r="E18" s="34">
        <f t="shared" si="1"/>
        <v>796814686</v>
      </c>
      <c r="F18" s="35">
        <f t="shared" si="1"/>
        <v>819759473</v>
      </c>
      <c r="G18" s="37">
        <f t="shared" si="1"/>
        <v>819759473</v>
      </c>
      <c r="H18" s="38">
        <f t="shared" si="1"/>
        <v>818086931</v>
      </c>
      <c r="I18" s="34">
        <f t="shared" si="1"/>
        <v>897136666</v>
      </c>
      <c r="J18" s="35">
        <f t="shared" si="1"/>
        <v>981729189</v>
      </c>
      <c r="K18" s="37">
        <f t="shared" si="1"/>
        <v>1059043096</v>
      </c>
    </row>
    <row r="19" spans="1:11" ht="12.75">
      <c r="A19" s="33" t="s">
        <v>29</v>
      </c>
      <c r="B19" s="39">
        <f>+B10-B18</f>
        <v>15678113</v>
      </c>
      <c r="C19" s="40">
        <f aca="true" t="shared" si="2" ref="C19:K19">+C10-C18</f>
        <v>-39221427</v>
      </c>
      <c r="D19" s="41">
        <f t="shared" si="2"/>
        <v>-34205952</v>
      </c>
      <c r="E19" s="39">
        <f t="shared" si="2"/>
        <v>-43097820</v>
      </c>
      <c r="F19" s="40">
        <f t="shared" si="2"/>
        <v>-59526844</v>
      </c>
      <c r="G19" s="42">
        <f t="shared" si="2"/>
        <v>-59526844</v>
      </c>
      <c r="H19" s="43">
        <f t="shared" si="2"/>
        <v>23979463</v>
      </c>
      <c r="I19" s="39">
        <f t="shared" si="2"/>
        <v>-60444067</v>
      </c>
      <c r="J19" s="40">
        <f t="shared" si="2"/>
        <v>-70434813</v>
      </c>
      <c r="K19" s="42">
        <f t="shared" si="2"/>
        <v>-64069777</v>
      </c>
    </row>
    <row r="20" spans="1:11" ht="20.25">
      <c r="A20" s="44" t="s">
        <v>30</v>
      </c>
      <c r="B20" s="45">
        <v>30800000</v>
      </c>
      <c r="C20" s="46">
        <v>43724647</v>
      </c>
      <c r="D20" s="47">
        <v>8004741</v>
      </c>
      <c r="E20" s="45">
        <v>39826700</v>
      </c>
      <c r="F20" s="46">
        <v>193019800</v>
      </c>
      <c r="G20" s="48">
        <v>193019800</v>
      </c>
      <c r="H20" s="49">
        <v>94020455</v>
      </c>
      <c r="I20" s="45">
        <v>58063300</v>
      </c>
      <c r="J20" s="46">
        <v>51681800</v>
      </c>
      <c r="K20" s="48">
        <v>51890550</v>
      </c>
    </row>
    <row r="21" spans="1:11" ht="12.75">
      <c r="A21" s="22" t="s">
        <v>116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117</v>
      </c>
      <c r="B22" s="56">
        <f>SUM(B19:B21)</f>
        <v>46478113</v>
      </c>
      <c r="C22" s="57">
        <f aca="true" t="shared" si="3" ref="C22:K22">SUM(C19:C21)</f>
        <v>4503220</v>
      </c>
      <c r="D22" s="58">
        <f t="shared" si="3"/>
        <v>-26201211</v>
      </c>
      <c r="E22" s="56">
        <f t="shared" si="3"/>
        <v>-3271120</v>
      </c>
      <c r="F22" s="57">
        <f t="shared" si="3"/>
        <v>133492956</v>
      </c>
      <c r="G22" s="59">
        <f t="shared" si="3"/>
        <v>133492956</v>
      </c>
      <c r="H22" s="60">
        <f t="shared" si="3"/>
        <v>117999918</v>
      </c>
      <c r="I22" s="56">
        <f t="shared" si="3"/>
        <v>-2380767</v>
      </c>
      <c r="J22" s="57">
        <f t="shared" si="3"/>
        <v>-18753013</v>
      </c>
      <c r="K22" s="59">
        <f t="shared" si="3"/>
        <v>-12179227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46478113</v>
      </c>
      <c r="C24" s="40">
        <f aca="true" t="shared" si="4" ref="C24:K24">SUM(C22:C23)</f>
        <v>4503220</v>
      </c>
      <c r="D24" s="41">
        <f t="shared" si="4"/>
        <v>-26201211</v>
      </c>
      <c r="E24" s="39">
        <f t="shared" si="4"/>
        <v>-3271120</v>
      </c>
      <c r="F24" s="40">
        <f t="shared" si="4"/>
        <v>133492956</v>
      </c>
      <c r="G24" s="42">
        <f t="shared" si="4"/>
        <v>133492956</v>
      </c>
      <c r="H24" s="43">
        <f t="shared" si="4"/>
        <v>117999918</v>
      </c>
      <c r="I24" s="39">
        <f t="shared" si="4"/>
        <v>-2380767</v>
      </c>
      <c r="J24" s="40">
        <f t="shared" si="4"/>
        <v>-18753013</v>
      </c>
      <c r="K24" s="42">
        <f t="shared" si="4"/>
        <v>-12179227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118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103146135</v>
      </c>
      <c r="C27" s="7">
        <v>49865910</v>
      </c>
      <c r="D27" s="69">
        <v>4762107</v>
      </c>
      <c r="E27" s="70">
        <v>67744823</v>
      </c>
      <c r="F27" s="7">
        <v>209514976</v>
      </c>
      <c r="G27" s="71">
        <v>209514976</v>
      </c>
      <c r="H27" s="72">
        <v>103988241</v>
      </c>
      <c r="I27" s="70">
        <v>93110301</v>
      </c>
      <c r="J27" s="7">
        <v>81317012</v>
      </c>
      <c r="K27" s="71">
        <v>79213534</v>
      </c>
    </row>
    <row r="28" spans="1:11" ht="12.75">
      <c r="A28" s="73" t="s">
        <v>34</v>
      </c>
      <c r="B28" s="6">
        <v>34687985</v>
      </c>
      <c r="C28" s="6">
        <v>31214184</v>
      </c>
      <c r="D28" s="23">
        <v>-67278137</v>
      </c>
      <c r="E28" s="24">
        <v>34731913</v>
      </c>
      <c r="F28" s="6">
        <v>168858725</v>
      </c>
      <c r="G28" s="25">
        <v>168858725</v>
      </c>
      <c r="H28" s="26">
        <v>63713939</v>
      </c>
      <c r="I28" s="24">
        <v>51116795</v>
      </c>
      <c r="J28" s="6">
        <v>45197012</v>
      </c>
      <c r="K28" s="25">
        <v>45378534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68458150</v>
      </c>
      <c r="C31" s="6">
        <v>18651726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41993506</v>
      </c>
      <c r="J31" s="6">
        <v>36120000</v>
      </c>
      <c r="K31" s="25">
        <v>33835000</v>
      </c>
    </row>
    <row r="32" spans="1:11" ht="12.75">
      <c r="A32" s="33" t="s">
        <v>37</v>
      </c>
      <c r="B32" s="7">
        <f>SUM(B28:B31)</f>
        <v>103146135</v>
      </c>
      <c r="C32" s="7">
        <f aca="true" t="shared" si="5" ref="C32:K32">SUM(C28:C31)</f>
        <v>49865910</v>
      </c>
      <c r="D32" s="69">
        <f t="shared" si="5"/>
        <v>-67278137</v>
      </c>
      <c r="E32" s="70">
        <f t="shared" si="5"/>
        <v>34731913</v>
      </c>
      <c r="F32" s="7">
        <f t="shared" si="5"/>
        <v>168858725</v>
      </c>
      <c r="G32" s="71">
        <f t="shared" si="5"/>
        <v>168858725</v>
      </c>
      <c r="H32" s="72">
        <f t="shared" si="5"/>
        <v>63713939</v>
      </c>
      <c r="I32" s="70">
        <f t="shared" si="5"/>
        <v>93110301</v>
      </c>
      <c r="J32" s="7">
        <f t="shared" si="5"/>
        <v>81317012</v>
      </c>
      <c r="K32" s="71">
        <f t="shared" si="5"/>
        <v>79213534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166406095</v>
      </c>
      <c r="C35" s="6">
        <v>174240343</v>
      </c>
      <c r="D35" s="23">
        <v>8869930</v>
      </c>
      <c r="E35" s="24">
        <v>-71015943</v>
      </c>
      <c r="F35" s="6">
        <v>1160948640</v>
      </c>
      <c r="G35" s="25">
        <v>1160948640</v>
      </c>
      <c r="H35" s="26">
        <v>145202482</v>
      </c>
      <c r="I35" s="24">
        <v>173204260</v>
      </c>
      <c r="J35" s="6">
        <v>171488202</v>
      </c>
      <c r="K35" s="25">
        <v>188895000</v>
      </c>
    </row>
    <row r="36" spans="1:11" ht="12.75">
      <c r="A36" s="22" t="s">
        <v>40</v>
      </c>
      <c r="B36" s="6">
        <v>2313563113</v>
      </c>
      <c r="C36" s="6">
        <v>2295482446</v>
      </c>
      <c r="D36" s="23">
        <v>-9820515</v>
      </c>
      <c r="E36" s="24">
        <v>67744823</v>
      </c>
      <c r="F36" s="6">
        <v>2400764790</v>
      </c>
      <c r="G36" s="25">
        <v>2400764790</v>
      </c>
      <c r="H36" s="26">
        <v>21393741</v>
      </c>
      <c r="I36" s="24">
        <v>2317634614</v>
      </c>
      <c r="J36" s="6">
        <v>2398951628</v>
      </c>
      <c r="K36" s="25">
        <v>2478165162</v>
      </c>
    </row>
    <row r="37" spans="1:11" ht="12.75">
      <c r="A37" s="22" t="s">
        <v>41</v>
      </c>
      <c r="B37" s="6">
        <v>194052167</v>
      </c>
      <c r="C37" s="6">
        <v>179777118</v>
      </c>
      <c r="D37" s="23">
        <v>13447539</v>
      </c>
      <c r="E37" s="24">
        <v>0</v>
      </c>
      <c r="F37" s="6">
        <v>1141628575</v>
      </c>
      <c r="G37" s="25">
        <v>1141628575</v>
      </c>
      <c r="H37" s="26">
        <v>56548050</v>
      </c>
      <c r="I37" s="24">
        <v>175224906</v>
      </c>
      <c r="J37" s="6">
        <v>182326620</v>
      </c>
      <c r="K37" s="25">
        <v>186937137</v>
      </c>
    </row>
    <row r="38" spans="1:11" ht="12.75">
      <c r="A38" s="22" t="s">
        <v>42</v>
      </c>
      <c r="B38" s="6">
        <v>187431393</v>
      </c>
      <c r="C38" s="6">
        <v>187477007</v>
      </c>
      <c r="D38" s="23">
        <v>10566811</v>
      </c>
      <c r="E38" s="24">
        <v>0</v>
      </c>
      <c r="F38" s="6">
        <v>185581329</v>
      </c>
      <c r="G38" s="25">
        <v>185581329</v>
      </c>
      <c r="H38" s="26">
        <v>-5782100</v>
      </c>
      <c r="I38" s="24">
        <v>184979367</v>
      </c>
      <c r="J38" s="6">
        <v>183755781</v>
      </c>
      <c r="K38" s="25">
        <v>185212039</v>
      </c>
    </row>
    <row r="39" spans="1:11" ht="12.75">
      <c r="A39" s="22" t="s">
        <v>43</v>
      </c>
      <c r="B39" s="6">
        <v>2098485648</v>
      </c>
      <c r="C39" s="6">
        <v>2102468664</v>
      </c>
      <c r="D39" s="23">
        <v>1236272</v>
      </c>
      <c r="E39" s="24">
        <v>0</v>
      </c>
      <c r="F39" s="6">
        <v>2101010570</v>
      </c>
      <c r="G39" s="25">
        <v>2101010570</v>
      </c>
      <c r="H39" s="26">
        <v>-2232613</v>
      </c>
      <c r="I39" s="24">
        <v>2130634602</v>
      </c>
      <c r="J39" s="6">
        <v>2204357430</v>
      </c>
      <c r="K39" s="25">
        <v>2294910987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169958672</v>
      </c>
      <c r="C42" s="6">
        <v>65538524</v>
      </c>
      <c r="D42" s="23">
        <v>-16598818</v>
      </c>
      <c r="E42" s="24">
        <v>-17942835</v>
      </c>
      <c r="F42" s="6">
        <v>296849936</v>
      </c>
      <c r="G42" s="25">
        <v>296849936</v>
      </c>
      <c r="H42" s="26">
        <v>-163444564</v>
      </c>
      <c r="I42" s="24">
        <v>82719887</v>
      </c>
      <c r="J42" s="6">
        <v>76182357</v>
      </c>
      <c r="K42" s="25">
        <v>90866932</v>
      </c>
    </row>
    <row r="43" spans="1:11" ht="12.75">
      <c r="A43" s="22" t="s">
        <v>46</v>
      </c>
      <c r="B43" s="6">
        <v>-109345051</v>
      </c>
      <c r="C43" s="6">
        <v>-49855539</v>
      </c>
      <c r="D43" s="23">
        <v>-279461</v>
      </c>
      <c r="E43" s="24">
        <v>-67465362</v>
      </c>
      <c r="F43" s="6">
        <v>-16000</v>
      </c>
      <c r="G43" s="25">
        <v>-16000</v>
      </c>
      <c r="H43" s="26">
        <v>19000</v>
      </c>
      <c r="I43" s="24">
        <v>-5913655</v>
      </c>
      <c r="J43" s="6">
        <v>-15832227</v>
      </c>
      <c r="K43" s="25">
        <v>-12234028</v>
      </c>
    </row>
    <row r="44" spans="1:11" ht="12.75">
      <c r="A44" s="22" t="s">
        <v>47</v>
      </c>
      <c r="B44" s="6">
        <v>-21722349</v>
      </c>
      <c r="C44" s="6">
        <v>-8567958</v>
      </c>
      <c r="D44" s="23">
        <v>-338255</v>
      </c>
      <c r="E44" s="24">
        <v>-5879</v>
      </c>
      <c r="F44" s="6">
        <v>6296833</v>
      </c>
      <c r="G44" s="25">
        <v>6296833</v>
      </c>
      <c r="H44" s="26">
        <v>-13226116</v>
      </c>
      <c r="I44" s="24">
        <v>-7998869</v>
      </c>
      <c r="J44" s="6">
        <v>-7081618</v>
      </c>
      <c r="K44" s="25">
        <v>-4015960</v>
      </c>
    </row>
    <row r="45" spans="1:11" ht="12.75">
      <c r="A45" s="33" t="s">
        <v>48</v>
      </c>
      <c r="B45" s="7">
        <v>78573451</v>
      </c>
      <c r="C45" s="7">
        <v>84253706</v>
      </c>
      <c r="D45" s="69">
        <v>19776794</v>
      </c>
      <c r="E45" s="70">
        <v>-85414076</v>
      </c>
      <c r="F45" s="7">
        <v>406765279</v>
      </c>
      <c r="G45" s="71">
        <v>406765279</v>
      </c>
      <c r="H45" s="72">
        <v>-176651680</v>
      </c>
      <c r="I45" s="70">
        <v>-705953440</v>
      </c>
      <c r="J45" s="7">
        <v>-789742923</v>
      </c>
      <c r="K45" s="71">
        <v>-849699143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78573452</v>
      </c>
      <c r="C48" s="6">
        <v>84253706</v>
      </c>
      <c r="D48" s="23">
        <v>4672792</v>
      </c>
      <c r="E48" s="24">
        <v>-209449191</v>
      </c>
      <c r="F48" s="6">
        <v>1108137047</v>
      </c>
      <c r="G48" s="25">
        <v>1108137047</v>
      </c>
      <c r="H48" s="26">
        <v>119912843</v>
      </c>
      <c r="I48" s="24">
        <v>66317736</v>
      </c>
      <c r="J48" s="6">
        <v>52221103</v>
      </c>
      <c r="K48" s="25">
        <v>57746193</v>
      </c>
    </row>
    <row r="49" spans="1:11" ht="12.75">
      <c r="A49" s="22" t="s">
        <v>51</v>
      </c>
      <c r="B49" s="6">
        <f>+B75</f>
        <v>75227611.2611436</v>
      </c>
      <c r="C49" s="6">
        <f aca="true" t="shared" si="6" ref="C49:K49">+C75</f>
        <v>53230606.16518076</v>
      </c>
      <c r="D49" s="23">
        <f t="shared" si="6"/>
        <v>2186141</v>
      </c>
      <c r="E49" s="24">
        <f t="shared" si="6"/>
        <v>-107163905.89016478</v>
      </c>
      <c r="F49" s="6">
        <f t="shared" si="6"/>
        <v>1045267703.039016</v>
      </c>
      <c r="G49" s="25">
        <f t="shared" si="6"/>
        <v>1045267703.039016</v>
      </c>
      <c r="H49" s="26">
        <f t="shared" si="6"/>
        <v>48961612.60689527</v>
      </c>
      <c r="I49" s="24">
        <f t="shared" si="6"/>
        <v>34135794.212559134</v>
      </c>
      <c r="J49" s="6">
        <f t="shared" si="6"/>
        <v>26857544.162619725</v>
      </c>
      <c r="K49" s="25">
        <f t="shared" si="6"/>
        <v>19593848.251719534</v>
      </c>
    </row>
    <row r="50" spans="1:11" ht="12.75">
      <c r="A50" s="33" t="s">
        <v>52</v>
      </c>
      <c r="B50" s="7">
        <f>+B48-B49</f>
        <v>3345840.738856405</v>
      </c>
      <c r="C50" s="7">
        <f aca="true" t="shared" si="7" ref="C50:K50">+C48-C49</f>
        <v>31023099.834819242</v>
      </c>
      <c r="D50" s="69">
        <f t="shared" si="7"/>
        <v>2486651</v>
      </c>
      <c r="E50" s="70">
        <f t="shared" si="7"/>
        <v>-102285285.10983522</v>
      </c>
      <c r="F50" s="7">
        <f t="shared" si="7"/>
        <v>62869343.96098399</v>
      </c>
      <c r="G50" s="71">
        <f t="shared" si="7"/>
        <v>62869343.96098399</v>
      </c>
      <c r="H50" s="72">
        <f t="shared" si="7"/>
        <v>70951230.39310473</v>
      </c>
      <c r="I50" s="70">
        <f t="shared" si="7"/>
        <v>32181941.787440866</v>
      </c>
      <c r="J50" s="7">
        <f t="shared" si="7"/>
        <v>25363558.837380275</v>
      </c>
      <c r="K50" s="71">
        <f t="shared" si="7"/>
        <v>38152344.748280466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2313395509</v>
      </c>
      <c r="C53" s="6">
        <v>2241191106</v>
      </c>
      <c r="D53" s="23">
        <v>-6747274</v>
      </c>
      <c r="E53" s="24">
        <v>67744823</v>
      </c>
      <c r="F53" s="6">
        <v>2359783793</v>
      </c>
      <c r="G53" s="25">
        <v>2359783793</v>
      </c>
      <c r="H53" s="26">
        <v>27089775</v>
      </c>
      <c r="I53" s="24">
        <v>2317618614</v>
      </c>
      <c r="J53" s="6">
        <v>2398935628</v>
      </c>
      <c r="K53" s="25">
        <v>2478149162</v>
      </c>
    </row>
    <row r="54" spans="1:11" ht="12.75">
      <c r="A54" s="22" t="s">
        <v>55</v>
      </c>
      <c r="B54" s="6">
        <v>63847326</v>
      </c>
      <c r="C54" s="6">
        <v>71047034</v>
      </c>
      <c r="D54" s="23">
        <v>0</v>
      </c>
      <c r="E54" s="24">
        <v>75357136</v>
      </c>
      <c r="F54" s="6">
        <v>75357136</v>
      </c>
      <c r="G54" s="25">
        <v>75357136</v>
      </c>
      <c r="H54" s="26">
        <v>75855820</v>
      </c>
      <c r="I54" s="24">
        <v>85100653</v>
      </c>
      <c r="J54" s="6">
        <v>94934566</v>
      </c>
      <c r="K54" s="25">
        <v>103046161</v>
      </c>
    </row>
    <row r="55" spans="1:11" ht="12.75">
      <c r="A55" s="22" t="s">
        <v>56</v>
      </c>
      <c r="B55" s="6">
        <v>0</v>
      </c>
      <c r="C55" s="6">
        <v>0</v>
      </c>
      <c r="D55" s="23">
        <v>-61193389</v>
      </c>
      <c r="E55" s="24">
        <v>38346610</v>
      </c>
      <c r="F55" s="6">
        <v>84661808</v>
      </c>
      <c r="G55" s="25">
        <v>84661808</v>
      </c>
      <c r="H55" s="26">
        <v>31672440</v>
      </c>
      <c r="I55" s="24">
        <v>27079441</v>
      </c>
      <c r="J55" s="6">
        <v>37951877</v>
      </c>
      <c r="K55" s="25">
        <v>40690491</v>
      </c>
    </row>
    <row r="56" spans="1:11" ht="12.75">
      <c r="A56" s="22" t="s">
        <v>57</v>
      </c>
      <c r="B56" s="6">
        <v>29615908</v>
      </c>
      <c r="C56" s="6">
        <v>0</v>
      </c>
      <c r="D56" s="23">
        <v>1525714</v>
      </c>
      <c r="E56" s="24">
        <v>34915653</v>
      </c>
      <c r="F56" s="6">
        <v>42851893</v>
      </c>
      <c r="G56" s="25">
        <v>42851893</v>
      </c>
      <c r="H56" s="26">
        <v>46259145</v>
      </c>
      <c r="I56" s="24">
        <v>43691777</v>
      </c>
      <c r="J56" s="6">
        <v>40881395</v>
      </c>
      <c r="K56" s="25">
        <v>43428224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4767266</v>
      </c>
      <c r="F59" s="6">
        <v>4767266</v>
      </c>
      <c r="G59" s="25">
        <v>4767266</v>
      </c>
      <c r="H59" s="26">
        <v>4767266</v>
      </c>
      <c r="I59" s="24">
        <v>6043851</v>
      </c>
      <c r="J59" s="6">
        <v>6629518</v>
      </c>
      <c r="K59" s="25">
        <v>7276737</v>
      </c>
    </row>
    <row r="60" spans="1:11" ht="12.75">
      <c r="A60" s="90" t="s">
        <v>60</v>
      </c>
      <c r="B60" s="6">
        <v>34273206</v>
      </c>
      <c r="C60" s="6">
        <v>0</v>
      </c>
      <c r="D60" s="23">
        <v>0</v>
      </c>
      <c r="E60" s="24">
        <v>33380998</v>
      </c>
      <c r="F60" s="6">
        <v>17013036</v>
      </c>
      <c r="G60" s="25">
        <v>17013036</v>
      </c>
      <c r="H60" s="26">
        <v>17013036</v>
      </c>
      <c r="I60" s="24">
        <v>18119415</v>
      </c>
      <c r="J60" s="6">
        <v>19297737</v>
      </c>
      <c r="K60" s="25">
        <v>20552695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328</v>
      </c>
      <c r="F63" s="98">
        <v>328</v>
      </c>
      <c r="G63" s="99">
        <v>328</v>
      </c>
      <c r="H63" s="100">
        <v>328</v>
      </c>
      <c r="I63" s="97">
        <v>328</v>
      </c>
      <c r="J63" s="98">
        <v>328</v>
      </c>
      <c r="K63" s="99">
        <v>328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27948</v>
      </c>
      <c r="F65" s="98">
        <v>27948</v>
      </c>
      <c r="G65" s="99">
        <v>27948</v>
      </c>
      <c r="H65" s="100">
        <v>27948</v>
      </c>
      <c r="I65" s="97">
        <v>27948</v>
      </c>
      <c r="J65" s="98">
        <v>27948</v>
      </c>
      <c r="K65" s="99">
        <v>27948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119</v>
      </c>
      <c r="B70" s="5">
        <f>IF(ISERROR(B71/B72),0,(B71/B72))</f>
        <v>0.9615547866317135</v>
      </c>
      <c r="C70" s="5">
        <f aca="true" t="shared" si="8" ref="C70:K70">IF(ISERROR(C71/C72),0,(C71/C72))</f>
        <v>0.9605068955374371</v>
      </c>
      <c r="D70" s="5">
        <f t="shared" si="8"/>
        <v>0</v>
      </c>
      <c r="E70" s="5">
        <f t="shared" si="8"/>
        <v>0.7941726967943769</v>
      </c>
      <c r="F70" s="5">
        <f t="shared" si="8"/>
        <v>1.0995690636284212</v>
      </c>
      <c r="G70" s="5">
        <f t="shared" si="8"/>
        <v>1.0995690636284212</v>
      </c>
      <c r="H70" s="5">
        <f t="shared" si="8"/>
        <v>0.008037951604082069</v>
      </c>
      <c r="I70" s="5">
        <f t="shared" si="8"/>
        <v>0.9620327617671184</v>
      </c>
      <c r="J70" s="5">
        <f t="shared" si="8"/>
        <v>0.961964204302436</v>
      </c>
      <c r="K70" s="5">
        <f t="shared" si="8"/>
        <v>0.9618941032878628</v>
      </c>
    </row>
    <row r="71" spans="1:11" ht="12.75" hidden="1">
      <c r="A71" s="2" t="s">
        <v>120</v>
      </c>
      <c r="B71" s="2">
        <f>+B83</f>
        <v>470482932</v>
      </c>
      <c r="C71" s="2">
        <f aca="true" t="shared" si="9" ref="C71:K71">+C83</f>
        <v>496542665</v>
      </c>
      <c r="D71" s="2">
        <f t="shared" si="9"/>
        <v>0</v>
      </c>
      <c r="E71" s="2">
        <f t="shared" si="9"/>
        <v>482500949</v>
      </c>
      <c r="F71" s="2">
        <f t="shared" si="9"/>
        <v>684321525</v>
      </c>
      <c r="G71" s="2">
        <f t="shared" si="9"/>
        <v>684321525</v>
      </c>
      <c r="H71" s="2">
        <f t="shared" si="9"/>
        <v>5616540</v>
      </c>
      <c r="I71" s="2">
        <f t="shared" si="9"/>
        <v>658768318</v>
      </c>
      <c r="J71" s="2">
        <f t="shared" si="9"/>
        <v>718905766</v>
      </c>
      <c r="K71" s="2">
        <f t="shared" si="9"/>
        <v>785298977</v>
      </c>
    </row>
    <row r="72" spans="1:11" ht="12.75" hidden="1">
      <c r="A72" s="2" t="s">
        <v>121</v>
      </c>
      <c r="B72" s="2">
        <f>+B77</f>
        <v>489293942</v>
      </c>
      <c r="C72" s="2">
        <f aca="true" t="shared" si="10" ref="C72:K72">+C77</f>
        <v>516958980</v>
      </c>
      <c r="D72" s="2">
        <f t="shared" si="10"/>
        <v>20099932</v>
      </c>
      <c r="E72" s="2">
        <f t="shared" si="10"/>
        <v>607551671</v>
      </c>
      <c r="F72" s="2">
        <f t="shared" si="10"/>
        <v>622354291</v>
      </c>
      <c r="G72" s="2">
        <f t="shared" si="10"/>
        <v>622354291</v>
      </c>
      <c r="H72" s="2">
        <f t="shared" si="10"/>
        <v>698752652</v>
      </c>
      <c r="I72" s="2">
        <f t="shared" si="10"/>
        <v>684767031</v>
      </c>
      <c r="J72" s="2">
        <f t="shared" si="10"/>
        <v>747331099</v>
      </c>
      <c r="K72" s="2">
        <f t="shared" si="10"/>
        <v>816408973</v>
      </c>
    </row>
    <row r="73" spans="1:11" ht="12.75" hidden="1">
      <c r="A73" s="2" t="s">
        <v>122</v>
      </c>
      <c r="B73" s="2">
        <f>+B74</f>
        <v>-47118083.66666668</v>
      </c>
      <c r="C73" s="2">
        <f aca="true" t="shared" si="11" ref="C73:K73">+(C78+C80+C81+C82)-(B78+B80+B81+B82)</f>
        <v>2532683</v>
      </c>
      <c r="D73" s="2">
        <f t="shared" si="11"/>
        <v>-80679231</v>
      </c>
      <c r="E73" s="2">
        <f t="shared" si="11"/>
        <v>134013455</v>
      </c>
      <c r="F73" s="2">
        <f>+(F78+F80+F81+F82)-(D78+D80+D81+D82)</f>
        <v>41741620</v>
      </c>
      <c r="G73" s="2">
        <f>+(G78+G80+G81+G82)-(D78+D80+D81+D82)</f>
        <v>41741620</v>
      </c>
      <c r="H73" s="2">
        <f>+(H78+H80+H81+H82)-(D78+D80+D81+D82)</f>
        <v>18283677</v>
      </c>
      <c r="I73" s="2">
        <f>+(I78+I80+I81+I82)-(E78+E80+E81+E82)</f>
        <v>-38196905</v>
      </c>
      <c r="J73" s="2">
        <f t="shared" si="11"/>
        <v>10073674</v>
      </c>
      <c r="K73" s="2">
        <f t="shared" si="11"/>
        <v>11019750</v>
      </c>
    </row>
    <row r="74" spans="1:11" ht="12.75" hidden="1">
      <c r="A74" s="2" t="s">
        <v>123</v>
      </c>
      <c r="B74" s="2">
        <f>+TREND(C74:E74)</f>
        <v>-47118083.66666668</v>
      </c>
      <c r="C74" s="2">
        <f>+C73</f>
        <v>2532683</v>
      </c>
      <c r="D74" s="2">
        <f aca="true" t="shared" si="12" ref="D74:K74">+D73</f>
        <v>-80679231</v>
      </c>
      <c r="E74" s="2">
        <f t="shared" si="12"/>
        <v>134013455</v>
      </c>
      <c r="F74" s="2">
        <f t="shared" si="12"/>
        <v>41741620</v>
      </c>
      <c r="G74" s="2">
        <f t="shared" si="12"/>
        <v>41741620</v>
      </c>
      <c r="H74" s="2">
        <f t="shared" si="12"/>
        <v>18283677</v>
      </c>
      <c r="I74" s="2">
        <f t="shared" si="12"/>
        <v>-38196905</v>
      </c>
      <c r="J74" s="2">
        <f t="shared" si="12"/>
        <v>10073674</v>
      </c>
      <c r="K74" s="2">
        <f t="shared" si="12"/>
        <v>11019750</v>
      </c>
    </row>
    <row r="75" spans="1:11" ht="12.75" hidden="1">
      <c r="A75" s="2" t="s">
        <v>124</v>
      </c>
      <c r="B75" s="2">
        <f>+B84-(((B80+B81+B78)*B70)-B79)</f>
        <v>75227611.2611436</v>
      </c>
      <c r="C75" s="2">
        <f aca="true" t="shared" si="13" ref="C75:K75">+C84-(((C80+C81+C78)*C70)-C79)</f>
        <v>53230606.16518076</v>
      </c>
      <c r="D75" s="2">
        <f t="shared" si="13"/>
        <v>2186141</v>
      </c>
      <c r="E75" s="2">
        <f t="shared" si="13"/>
        <v>-107163905.89016478</v>
      </c>
      <c r="F75" s="2">
        <f t="shared" si="13"/>
        <v>1045267703.039016</v>
      </c>
      <c r="G75" s="2">
        <f t="shared" si="13"/>
        <v>1045267703.039016</v>
      </c>
      <c r="H75" s="2">
        <f t="shared" si="13"/>
        <v>48961612.60689527</v>
      </c>
      <c r="I75" s="2">
        <f t="shared" si="13"/>
        <v>34135794.212559134</v>
      </c>
      <c r="J75" s="2">
        <f t="shared" si="13"/>
        <v>26857544.162619725</v>
      </c>
      <c r="K75" s="2">
        <f t="shared" si="13"/>
        <v>19593848.251719534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489293942</v>
      </c>
      <c r="C77" s="3">
        <v>516958980</v>
      </c>
      <c r="D77" s="3">
        <v>20099932</v>
      </c>
      <c r="E77" s="3">
        <v>607551671</v>
      </c>
      <c r="F77" s="3">
        <v>622354291</v>
      </c>
      <c r="G77" s="3">
        <v>622354291</v>
      </c>
      <c r="H77" s="3">
        <v>698752652</v>
      </c>
      <c r="I77" s="3">
        <v>684767031</v>
      </c>
      <c r="J77" s="3">
        <v>747331099</v>
      </c>
      <c r="K77" s="3">
        <v>816408973</v>
      </c>
    </row>
    <row r="78" spans="1:11" ht="13.5" hidden="1">
      <c r="A78" s="1" t="s">
        <v>67</v>
      </c>
      <c r="B78" s="3">
        <v>167601</v>
      </c>
      <c r="C78" s="3">
        <v>64751</v>
      </c>
      <c r="D78" s="3">
        <v>279461</v>
      </c>
      <c r="E78" s="3">
        <v>0</v>
      </c>
      <c r="F78" s="3">
        <v>16000</v>
      </c>
      <c r="G78" s="3">
        <v>16000</v>
      </c>
      <c r="H78" s="3">
        <v>-3000</v>
      </c>
      <c r="I78" s="3">
        <v>16000</v>
      </c>
      <c r="J78" s="3">
        <v>16000</v>
      </c>
      <c r="K78" s="3">
        <v>16000</v>
      </c>
    </row>
    <row r="79" spans="1:11" ht="13.5" hidden="1">
      <c r="A79" s="1" t="s">
        <v>68</v>
      </c>
      <c r="B79" s="3">
        <v>154616787</v>
      </c>
      <c r="C79" s="3">
        <v>134965924</v>
      </c>
      <c r="D79" s="3">
        <v>2186141</v>
      </c>
      <c r="E79" s="3">
        <v>0</v>
      </c>
      <c r="F79" s="3">
        <v>1092939066</v>
      </c>
      <c r="G79" s="3">
        <v>1092939066</v>
      </c>
      <c r="H79" s="3">
        <v>49144102</v>
      </c>
      <c r="I79" s="3">
        <v>127480554</v>
      </c>
      <c r="J79" s="3">
        <v>129725630</v>
      </c>
      <c r="K79" s="3">
        <v>132878895</v>
      </c>
    </row>
    <row r="80" spans="1:11" ht="13.5" hidden="1">
      <c r="A80" s="1" t="s">
        <v>69</v>
      </c>
      <c r="B80" s="3">
        <v>48615571</v>
      </c>
      <c r="C80" s="3">
        <v>42460112</v>
      </c>
      <c r="D80" s="3">
        <v>-15253016</v>
      </c>
      <c r="E80" s="3">
        <v>138433248</v>
      </c>
      <c r="F80" s="3">
        <v>16602324</v>
      </c>
      <c r="G80" s="3">
        <v>16602324</v>
      </c>
      <c r="H80" s="3">
        <v>76149</v>
      </c>
      <c r="I80" s="3">
        <v>67067215</v>
      </c>
      <c r="J80" s="3">
        <v>74207839</v>
      </c>
      <c r="K80" s="3">
        <v>82103890</v>
      </c>
    </row>
    <row r="81" spans="1:11" ht="13.5" hidden="1">
      <c r="A81" s="1" t="s">
        <v>70</v>
      </c>
      <c r="B81" s="3">
        <v>33780169</v>
      </c>
      <c r="C81" s="3">
        <v>42571161</v>
      </c>
      <c r="D81" s="3">
        <v>19393348</v>
      </c>
      <c r="E81" s="3">
        <v>0</v>
      </c>
      <c r="F81" s="3">
        <v>29540089</v>
      </c>
      <c r="G81" s="3">
        <v>29540089</v>
      </c>
      <c r="H81" s="3">
        <v>22630321</v>
      </c>
      <c r="I81" s="3">
        <v>33150128</v>
      </c>
      <c r="J81" s="3">
        <v>36083178</v>
      </c>
      <c r="K81" s="3">
        <v>39206877</v>
      </c>
    </row>
    <row r="82" spans="1:11" ht="13.5" hidden="1">
      <c r="A82" s="1" t="s">
        <v>71</v>
      </c>
      <c r="B82" s="3">
        <v>3000</v>
      </c>
      <c r="C82" s="3">
        <v>3000</v>
      </c>
      <c r="D82" s="3">
        <v>0</v>
      </c>
      <c r="E82" s="3">
        <v>0</v>
      </c>
      <c r="F82" s="3">
        <v>3000</v>
      </c>
      <c r="G82" s="3">
        <v>3000</v>
      </c>
      <c r="H82" s="3">
        <v>0</v>
      </c>
      <c r="I82" s="3">
        <v>3000</v>
      </c>
      <c r="J82" s="3">
        <v>3000</v>
      </c>
      <c r="K82" s="3">
        <v>3000</v>
      </c>
    </row>
    <row r="83" spans="1:11" ht="13.5" hidden="1">
      <c r="A83" s="1" t="s">
        <v>72</v>
      </c>
      <c r="B83" s="3">
        <v>470482932</v>
      </c>
      <c r="C83" s="3">
        <v>496542665</v>
      </c>
      <c r="D83" s="3">
        <v>0</v>
      </c>
      <c r="E83" s="3">
        <v>482500949</v>
      </c>
      <c r="F83" s="3">
        <v>684321525</v>
      </c>
      <c r="G83" s="3">
        <v>684321525</v>
      </c>
      <c r="H83" s="3">
        <v>5616540</v>
      </c>
      <c r="I83" s="3">
        <v>658768318</v>
      </c>
      <c r="J83" s="3">
        <v>718905766</v>
      </c>
      <c r="K83" s="3">
        <v>785298977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2776000</v>
      </c>
      <c r="F84" s="3">
        <v>3083000</v>
      </c>
      <c r="G84" s="3">
        <v>3083000</v>
      </c>
      <c r="H84" s="3">
        <v>0</v>
      </c>
      <c r="I84" s="3">
        <v>3083000</v>
      </c>
      <c r="J84" s="3">
        <v>3243316</v>
      </c>
      <c r="K84" s="3">
        <v>3418455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2019-11-12T17:21:08Z</dcterms:created>
  <dcterms:modified xsi:type="dcterms:W3CDTF">2019-11-12T17:23:25Z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